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7\SECTOR DOMESTICOS FINAL\"/>
    </mc:Choice>
  </mc:AlternateContent>
  <bookViews>
    <workbookView xWindow="0" yWindow="0" windowWidth="2049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9" i="1" l="1"/>
  <c r="I169" i="1"/>
  <c r="J169" i="1"/>
  <c r="K169" i="1"/>
  <c r="L169" i="1"/>
  <c r="M169" i="1"/>
  <c r="H170" i="1"/>
  <c r="I170" i="1"/>
  <c r="J170" i="1"/>
  <c r="K170" i="1"/>
  <c r="L170" i="1"/>
  <c r="M170" i="1"/>
  <c r="I229" i="1" l="1"/>
  <c r="H230" i="1"/>
  <c r="I230" i="1"/>
  <c r="J230" i="1"/>
  <c r="K230" i="1"/>
  <c r="L230" i="1"/>
  <c r="M230" i="1"/>
  <c r="J229" i="1"/>
  <c r="K229" i="1"/>
  <c r="L229" i="1"/>
  <c r="M229" i="1"/>
  <c r="H100" i="1"/>
  <c r="H99" i="1"/>
  <c r="H63" i="1"/>
  <c r="I63" i="1"/>
  <c r="J63" i="1"/>
  <c r="K63" i="1"/>
  <c r="L63" i="1"/>
  <c r="M63" i="1"/>
  <c r="I62" i="1"/>
  <c r="J62" i="1"/>
  <c r="K62" i="1"/>
  <c r="L62" i="1"/>
  <c r="M62" i="1"/>
  <c r="H413" i="1" l="1"/>
  <c r="I413" i="1"/>
  <c r="J413" i="1"/>
  <c r="K413" i="1"/>
  <c r="L413" i="1"/>
  <c r="M413" i="1"/>
  <c r="I412" i="1"/>
  <c r="J412" i="1"/>
  <c r="K412" i="1"/>
  <c r="L412" i="1"/>
  <c r="M412" i="1"/>
  <c r="H412" i="1"/>
  <c r="H739" i="1" l="1"/>
  <c r="I739" i="1"/>
  <c r="J739" i="1"/>
  <c r="K739" i="1"/>
  <c r="L739" i="1"/>
  <c r="M739" i="1"/>
  <c r="I738" i="1"/>
  <c r="J738" i="1"/>
  <c r="K738" i="1"/>
  <c r="L738" i="1"/>
  <c r="M738" i="1"/>
  <c r="H738" i="1"/>
  <c r="H718" i="1"/>
  <c r="H719" i="1"/>
  <c r="H807" i="1"/>
  <c r="I807" i="1"/>
  <c r="J807" i="1"/>
  <c r="K807" i="1"/>
  <c r="L807" i="1"/>
  <c r="M807" i="1"/>
  <c r="I806" i="1"/>
  <c r="J806" i="1"/>
  <c r="K806" i="1"/>
  <c r="L806" i="1"/>
  <c r="M806" i="1"/>
  <c r="H806" i="1"/>
  <c r="M459" i="1" l="1"/>
  <c r="L459" i="1"/>
  <c r="K459" i="1"/>
  <c r="J459" i="1"/>
  <c r="I459" i="1"/>
  <c r="H459" i="1"/>
  <c r="I458" i="1"/>
  <c r="J458" i="1"/>
  <c r="K458" i="1"/>
  <c r="L458" i="1"/>
  <c r="M458" i="1"/>
  <c r="H458" i="1"/>
  <c r="I139" i="1" l="1"/>
  <c r="J139" i="1" s="1"/>
  <c r="K139" i="1" s="1"/>
  <c r="L139" i="1" s="1"/>
  <c r="M139" i="1" s="1"/>
  <c r="M135" i="1"/>
  <c r="L135" i="1"/>
  <c r="K135" i="1"/>
  <c r="J135" i="1"/>
  <c r="I135" i="1"/>
  <c r="H135" i="1"/>
  <c r="M134" i="1"/>
  <c r="L134" i="1"/>
  <c r="K134" i="1"/>
  <c r="J134" i="1"/>
  <c r="I134" i="1"/>
  <c r="H134" i="1"/>
  <c r="I131" i="1"/>
  <c r="J131" i="1" s="1"/>
  <c r="K131" i="1" s="1"/>
  <c r="L131" i="1" s="1"/>
  <c r="M131" i="1" s="1"/>
  <c r="I455" i="1"/>
  <c r="J455" i="1" s="1"/>
  <c r="K455" i="1" s="1"/>
  <c r="L455" i="1" s="1"/>
  <c r="M455" i="1" s="1"/>
  <c r="H450" i="1"/>
  <c r="I84" i="1"/>
  <c r="J84" i="1" s="1"/>
  <c r="K84" i="1" s="1"/>
  <c r="L84" i="1" s="1"/>
  <c r="M84" i="1" s="1"/>
  <c r="I78" i="1"/>
  <c r="J78" i="1" s="1"/>
  <c r="K78" i="1" s="1"/>
  <c r="L78" i="1" s="1"/>
  <c r="M78" i="1" s="1"/>
  <c r="H772" i="1" l="1"/>
  <c r="H771" i="1"/>
  <c r="H757" i="1"/>
  <c r="I757" i="1"/>
  <c r="J757" i="1"/>
  <c r="K757" i="1"/>
  <c r="L757" i="1"/>
  <c r="M757" i="1"/>
  <c r="I756" i="1"/>
  <c r="J756" i="1"/>
  <c r="K756" i="1"/>
  <c r="L756" i="1"/>
  <c r="M756" i="1"/>
  <c r="H756" i="1"/>
  <c r="H591" i="1"/>
  <c r="I591" i="1"/>
  <c r="J591" i="1"/>
  <c r="K591" i="1"/>
  <c r="L591" i="1"/>
  <c r="M591" i="1"/>
  <c r="I590" i="1"/>
  <c r="J590" i="1"/>
  <c r="K590" i="1"/>
  <c r="L590" i="1"/>
  <c r="M590" i="1"/>
  <c r="H590" i="1"/>
  <c r="I571" i="1"/>
  <c r="J571" i="1" s="1"/>
  <c r="K571" i="1" s="1"/>
  <c r="L571" i="1" s="1"/>
  <c r="M571" i="1" s="1"/>
  <c r="I565" i="1"/>
  <c r="J565" i="1" s="1"/>
  <c r="K565" i="1" s="1"/>
  <c r="L565" i="1" s="1"/>
  <c r="M565" i="1" s="1"/>
  <c r="H561" i="1"/>
  <c r="H573" i="1" s="1"/>
  <c r="I561" i="1"/>
  <c r="I573" i="1" s="1"/>
  <c r="J561" i="1"/>
  <c r="J573" i="1" s="1"/>
  <c r="K561" i="1"/>
  <c r="K573" i="1" s="1"/>
  <c r="L561" i="1"/>
  <c r="L573" i="1" s="1"/>
  <c r="M561" i="1"/>
  <c r="M573" i="1" s="1"/>
  <c r="I560" i="1"/>
  <c r="I572" i="1" s="1"/>
  <c r="J560" i="1"/>
  <c r="J572" i="1" s="1"/>
  <c r="K560" i="1"/>
  <c r="K572" i="1" s="1"/>
  <c r="L560" i="1"/>
  <c r="L572" i="1" s="1"/>
  <c r="M560" i="1"/>
  <c r="M572" i="1" s="1"/>
  <c r="H560" i="1"/>
  <c r="H572" i="1" s="1"/>
  <c r="H546" i="1"/>
  <c r="I546" i="1"/>
  <c r="J546" i="1"/>
  <c r="K546" i="1"/>
  <c r="L546" i="1"/>
  <c r="M546" i="1"/>
  <c r="I545" i="1"/>
  <c r="J545" i="1"/>
  <c r="K545" i="1"/>
  <c r="L545" i="1"/>
  <c r="M545" i="1"/>
  <c r="H545" i="1"/>
  <c r="H520" i="1"/>
  <c r="I520" i="1"/>
  <c r="J520" i="1"/>
  <c r="K520" i="1"/>
  <c r="L520" i="1"/>
  <c r="M520" i="1"/>
  <c r="I519" i="1"/>
  <c r="J519" i="1"/>
  <c r="K519" i="1"/>
  <c r="L519" i="1"/>
  <c r="M519" i="1"/>
  <c r="H519" i="1"/>
  <c r="I502" i="1"/>
  <c r="J502" i="1" s="1"/>
  <c r="K502" i="1" s="1"/>
  <c r="L502" i="1" s="1"/>
  <c r="M502" i="1" s="1"/>
  <c r="M498" i="1"/>
  <c r="L498" i="1"/>
  <c r="K498" i="1"/>
  <c r="J498" i="1"/>
  <c r="I498" i="1"/>
  <c r="H498" i="1"/>
  <c r="M497" i="1"/>
  <c r="L497" i="1"/>
  <c r="K497" i="1"/>
  <c r="J497" i="1"/>
  <c r="I497" i="1"/>
  <c r="H497" i="1"/>
  <c r="I494" i="1"/>
  <c r="J494" i="1" s="1"/>
  <c r="K494" i="1" s="1"/>
  <c r="L494" i="1" s="1"/>
  <c r="M494" i="1" s="1"/>
  <c r="M490" i="1"/>
  <c r="L490" i="1"/>
  <c r="K490" i="1"/>
  <c r="J490" i="1"/>
  <c r="I490" i="1"/>
  <c r="H490" i="1"/>
  <c r="M489" i="1"/>
  <c r="L489" i="1"/>
  <c r="K489" i="1"/>
  <c r="J489" i="1"/>
  <c r="I489" i="1"/>
  <c r="H489" i="1"/>
  <c r="I486" i="1"/>
  <c r="J486" i="1" s="1"/>
  <c r="K486" i="1" s="1"/>
  <c r="L486" i="1" s="1"/>
  <c r="M486" i="1" s="1"/>
  <c r="M482" i="1"/>
  <c r="L482" i="1"/>
  <c r="K482" i="1"/>
  <c r="J482" i="1"/>
  <c r="I482" i="1"/>
  <c r="H482" i="1"/>
  <c r="M481" i="1"/>
  <c r="L481" i="1"/>
  <c r="K481" i="1"/>
  <c r="J481" i="1"/>
  <c r="I481" i="1"/>
  <c r="H481" i="1"/>
  <c r="I478" i="1"/>
  <c r="J478" i="1" s="1"/>
  <c r="K478" i="1" s="1"/>
  <c r="L478" i="1" s="1"/>
  <c r="M478" i="1" s="1"/>
  <c r="H474" i="1" l="1"/>
  <c r="H504" i="1" s="1"/>
  <c r="I474" i="1"/>
  <c r="I504" i="1" s="1"/>
  <c r="J474" i="1"/>
  <c r="J504" i="1" s="1"/>
  <c r="K474" i="1"/>
  <c r="K504" i="1" s="1"/>
  <c r="L474" i="1"/>
  <c r="L504" i="1" s="1"/>
  <c r="M474" i="1"/>
  <c r="M504" i="1" s="1"/>
  <c r="I473" i="1"/>
  <c r="I503" i="1" s="1"/>
  <c r="J473" i="1"/>
  <c r="J503" i="1" s="1"/>
  <c r="K473" i="1"/>
  <c r="K503" i="1" s="1"/>
  <c r="L473" i="1"/>
  <c r="L503" i="1" s="1"/>
  <c r="M473" i="1"/>
  <c r="M503" i="1" s="1"/>
  <c r="H473" i="1"/>
  <c r="H503" i="1" s="1"/>
  <c r="H329" i="1"/>
  <c r="I329" i="1"/>
  <c r="J329" i="1"/>
  <c r="K329" i="1"/>
  <c r="L329" i="1"/>
  <c r="M329" i="1"/>
  <c r="I328" i="1"/>
  <c r="J328" i="1"/>
  <c r="K328" i="1"/>
  <c r="L328" i="1"/>
  <c r="M328" i="1"/>
  <c r="H328" i="1"/>
  <c r="H255" i="1"/>
  <c r="I255" i="1"/>
  <c r="J255" i="1"/>
  <c r="K255" i="1"/>
  <c r="L255" i="1"/>
  <c r="M255" i="1"/>
  <c r="I254" i="1"/>
  <c r="J254" i="1"/>
  <c r="K254" i="1"/>
  <c r="L254" i="1"/>
  <c r="M254" i="1"/>
  <c r="H254" i="1"/>
  <c r="I279" i="1" l="1"/>
  <c r="J279" i="1"/>
  <c r="K279" i="1"/>
  <c r="L279" i="1"/>
  <c r="M279" i="1"/>
  <c r="I280" i="1"/>
  <c r="J280" i="1"/>
  <c r="K280" i="1"/>
  <c r="L280" i="1"/>
  <c r="M280" i="1"/>
  <c r="H280" i="1"/>
  <c r="H279" i="1"/>
  <c r="H264" i="1"/>
  <c r="I264" i="1"/>
  <c r="J264" i="1"/>
  <c r="K264" i="1"/>
  <c r="L264" i="1"/>
  <c r="M264" i="1"/>
  <c r="I263" i="1"/>
  <c r="J263" i="1"/>
  <c r="K263" i="1"/>
  <c r="L263" i="1"/>
  <c r="M263" i="1"/>
  <c r="H263" i="1"/>
  <c r="H127" i="1"/>
  <c r="H141" i="1" s="1"/>
  <c r="I127" i="1"/>
  <c r="I141" i="1" s="1"/>
  <c r="J127" i="1"/>
  <c r="J141" i="1" s="1"/>
  <c r="K127" i="1"/>
  <c r="K141" i="1" s="1"/>
  <c r="L127" i="1"/>
  <c r="L141" i="1" s="1"/>
  <c r="M127" i="1"/>
  <c r="M141" i="1" s="1"/>
  <c r="I126" i="1"/>
  <c r="I140" i="1" s="1"/>
  <c r="J126" i="1"/>
  <c r="J140" i="1" s="1"/>
  <c r="K126" i="1"/>
  <c r="K140" i="1" s="1"/>
  <c r="L126" i="1"/>
  <c r="L140" i="1" s="1"/>
  <c r="M126" i="1"/>
  <c r="M140" i="1" s="1"/>
  <c r="H126" i="1"/>
  <c r="H140" i="1" s="1"/>
  <c r="H62" i="1" l="1"/>
  <c r="M52" i="1"/>
  <c r="M51" i="1"/>
  <c r="L52" i="1"/>
  <c r="K52" i="1"/>
  <c r="J52" i="1"/>
  <c r="I52" i="1"/>
  <c r="H52" i="1"/>
  <c r="L51" i="1"/>
  <c r="K51" i="1"/>
  <c r="J51" i="1"/>
  <c r="I51" i="1"/>
  <c r="H51" i="1"/>
  <c r="I42" i="1"/>
  <c r="J42" i="1" s="1"/>
  <c r="K42" i="1" s="1"/>
  <c r="L42" i="1" s="1"/>
  <c r="M42" i="1" s="1"/>
  <c r="I10" i="1" l="1"/>
  <c r="J10" i="1"/>
  <c r="H11" i="1"/>
  <c r="I36" i="1"/>
  <c r="J36" i="1" s="1"/>
  <c r="K36" i="1" s="1"/>
  <c r="L36" i="1" s="1"/>
  <c r="M36" i="1" s="1"/>
  <c r="I30" i="1"/>
  <c r="J30" i="1" s="1"/>
  <c r="K30" i="1" s="1"/>
  <c r="L30" i="1" s="1"/>
  <c r="M30" i="1" s="1"/>
  <c r="J25" i="1"/>
  <c r="J37" i="1" s="1"/>
  <c r="H26" i="1"/>
  <c r="H38" i="1" s="1"/>
  <c r="I26" i="1"/>
  <c r="I38" i="1" s="1"/>
  <c r="J26" i="1"/>
  <c r="J38" i="1" s="1"/>
  <c r="K26" i="1"/>
  <c r="K38" i="1" s="1"/>
  <c r="L26" i="1"/>
  <c r="L38" i="1" s="1"/>
  <c r="M26" i="1"/>
  <c r="M38" i="1" s="1"/>
  <c r="I25" i="1"/>
  <c r="I37" i="1" s="1"/>
  <c r="K25" i="1"/>
  <c r="K37" i="1" s="1"/>
  <c r="L25" i="1"/>
  <c r="L37" i="1" s="1"/>
  <c r="M25" i="1"/>
  <c r="M37" i="1" s="1"/>
  <c r="H25" i="1"/>
  <c r="H37" i="1" s="1"/>
  <c r="J824" i="1"/>
  <c r="H824" i="1"/>
  <c r="I824" i="1"/>
  <c r="I823" i="1"/>
  <c r="J823" i="1"/>
  <c r="K823" i="1"/>
  <c r="L823" i="1"/>
  <c r="M823" i="1"/>
  <c r="H823" i="1"/>
  <c r="I719" i="1" l="1"/>
  <c r="J719" i="1"/>
  <c r="K719" i="1"/>
  <c r="L719" i="1"/>
  <c r="M719" i="1"/>
  <c r="I718" i="1"/>
  <c r="J718" i="1"/>
  <c r="K718" i="1"/>
  <c r="L718" i="1"/>
  <c r="M718" i="1"/>
  <c r="I293" i="1"/>
  <c r="I318" i="1" s="1"/>
  <c r="H293" i="1"/>
  <c r="H318" i="1" s="1"/>
  <c r="J293" i="1"/>
  <c r="J318" i="1" s="1"/>
  <c r="K293" i="1"/>
  <c r="K318" i="1" s="1"/>
  <c r="L293" i="1"/>
  <c r="L318" i="1" s="1"/>
  <c r="M293" i="1"/>
  <c r="M318" i="1" s="1"/>
  <c r="I292" i="1"/>
  <c r="I317" i="1" s="1"/>
  <c r="J292" i="1"/>
  <c r="J317" i="1" s="1"/>
  <c r="K292" i="1"/>
  <c r="K317" i="1" s="1"/>
  <c r="L292" i="1"/>
  <c r="L317" i="1" s="1"/>
  <c r="M292" i="1"/>
  <c r="M317" i="1" s="1"/>
  <c r="H292" i="1"/>
  <c r="H317" i="1" s="1"/>
  <c r="K824" i="1" l="1"/>
  <c r="I104" i="1"/>
  <c r="J104" i="1" s="1"/>
  <c r="K104" i="1" s="1"/>
  <c r="L104" i="1" s="1"/>
  <c r="M104" i="1" s="1"/>
  <c r="H114" i="1"/>
  <c r="H113" i="1"/>
  <c r="M824" i="1" l="1"/>
  <c r="L824" i="1"/>
  <c r="H152" i="1"/>
  <c r="I152" i="1"/>
  <c r="J152" i="1"/>
  <c r="K152" i="1"/>
  <c r="L152" i="1"/>
  <c r="M152" i="1"/>
  <c r="I151" i="1"/>
  <c r="J151" i="1"/>
  <c r="K151" i="1"/>
  <c r="L151" i="1"/>
  <c r="M151" i="1"/>
  <c r="H151" i="1"/>
  <c r="H903" i="1" l="1"/>
  <c r="I903" i="1"/>
  <c r="J903" i="1"/>
  <c r="K903" i="1"/>
  <c r="L903" i="1"/>
  <c r="M903" i="1"/>
  <c r="I902" i="1"/>
  <c r="J902" i="1"/>
  <c r="K902" i="1"/>
  <c r="L902" i="1"/>
  <c r="M902" i="1"/>
  <c r="H902" i="1"/>
  <c r="I933" i="1" l="1"/>
  <c r="J933" i="1" s="1"/>
  <c r="K933" i="1" s="1"/>
  <c r="L933" i="1" s="1"/>
  <c r="M933" i="1" s="1"/>
  <c r="I926" i="1"/>
  <c r="J926" i="1" s="1"/>
  <c r="K926" i="1" s="1"/>
  <c r="L926" i="1" s="1"/>
  <c r="M926" i="1" s="1"/>
  <c r="M921" i="1"/>
  <c r="L921" i="1"/>
  <c r="K921" i="1"/>
  <c r="J921" i="1"/>
  <c r="I921" i="1"/>
  <c r="H921" i="1"/>
  <c r="M920" i="1"/>
  <c r="L920" i="1"/>
  <c r="K920" i="1"/>
  <c r="J920" i="1"/>
  <c r="I920" i="1"/>
  <c r="H920" i="1"/>
  <c r="I917" i="1"/>
  <c r="J917" i="1" s="1"/>
  <c r="K917" i="1" s="1"/>
  <c r="L917" i="1" s="1"/>
  <c r="M917" i="1" s="1"/>
  <c r="M912" i="1"/>
  <c r="L912" i="1"/>
  <c r="K912" i="1"/>
  <c r="J912" i="1"/>
  <c r="I912" i="1"/>
  <c r="H912" i="1"/>
  <c r="M911" i="1"/>
  <c r="L911" i="1"/>
  <c r="K911" i="1"/>
  <c r="J911" i="1"/>
  <c r="I911" i="1"/>
  <c r="H911" i="1"/>
  <c r="I908" i="1"/>
  <c r="J908" i="1" s="1"/>
  <c r="K908" i="1" s="1"/>
  <c r="L908" i="1" s="1"/>
  <c r="M908" i="1" s="1"/>
  <c r="I899" i="1"/>
  <c r="J899" i="1" s="1"/>
  <c r="K899" i="1" s="1"/>
  <c r="L899" i="1" s="1"/>
  <c r="M899" i="1" s="1"/>
  <c r="I892" i="1"/>
  <c r="J892" i="1" s="1"/>
  <c r="K892" i="1" s="1"/>
  <c r="L892" i="1" s="1"/>
  <c r="M892" i="1" s="1"/>
  <c r="M887" i="1"/>
  <c r="L887" i="1"/>
  <c r="K887" i="1"/>
  <c r="J887" i="1"/>
  <c r="I887" i="1"/>
  <c r="H887" i="1"/>
  <c r="M886" i="1"/>
  <c r="L886" i="1"/>
  <c r="K886" i="1"/>
  <c r="J886" i="1"/>
  <c r="I886" i="1"/>
  <c r="H886" i="1"/>
  <c r="I883" i="1"/>
  <c r="J883" i="1" s="1"/>
  <c r="K883" i="1" s="1"/>
  <c r="L883" i="1" s="1"/>
  <c r="M883" i="1" s="1"/>
  <c r="M878" i="1"/>
  <c r="L878" i="1"/>
  <c r="K878" i="1"/>
  <c r="J878" i="1"/>
  <c r="I878" i="1"/>
  <c r="H878" i="1"/>
  <c r="M877" i="1"/>
  <c r="L877" i="1"/>
  <c r="K877" i="1"/>
  <c r="J877" i="1"/>
  <c r="I877" i="1"/>
  <c r="H877" i="1"/>
  <c r="I874" i="1"/>
  <c r="J874" i="1" s="1"/>
  <c r="K874" i="1" s="1"/>
  <c r="L874" i="1" s="1"/>
  <c r="M874" i="1" s="1"/>
  <c r="M869" i="1"/>
  <c r="L869" i="1"/>
  <c r="K869" i="1"/>
  <c r="J869" i="1"/>
  <c r="I869" i="1"/>
  <c r="H869" i="1"/>
  <c r="M868" i="1"/>
  <c r="L868" i="1"/>
  <c r="K868" i="1"/>
  <c r="J868" i="1"/>
  <c r="I868" i="1"/>
  <c r="H868" i="1"/>
  <c r="I865" i="1"/>
  <c r="J865" i="1" s="1"/>
  <c r="K865" i="1" s="1"/>
  <c r="L865" i="1" s="1"/>
  <c r="M865" i="1" s="1"/>
  <c r="M860" i="1"/>
  <c r="L860" i="1"/>
  <c r="K860" i="1"/>
  <c r="J860" i="1"/>
  <c r="I860" i="1"/>
  <c r="H860" i="1"/>
  <c r="M859" i="1"/>
  <c r="L859" i="1"/>
  <c r="K859" i="1"/>
  <c r="J859" i="1"/>
  <c r="I859" i="1"/>
  <c r="H859" i="1"/>
  <c r="I856" i="1"/>
  <c r="J856" i="1" s="1"/>
  <c r="K856" i="1" s="1"/>
  <c r="L856" i="1" s="1"/>
  <c r="M856" i="1" s="1"/>
  <c r="M851" i="1"/>
  <c r="L851" i="1"/>
  <c r="K851" i="1"/>
  <c r="J851" i="1"/>
  <c r="I851" i="1"/>
  <c r="H851" i="1"/>
  <c r="M850" i="1"/>
  <c r="L850" i="1"/>
  <c r="K850" i="1"/>
  <c r="J850" i="1"/>
  <c r="I850" i="1"/>
  <c r="H850" i="1"/>
  <c r="I847" i="1"/>
  <c r="J847" i="1" s="1"/>
  <c r="K847" i="1" s="1"/>
  <c r="L847" i="1" s="1"/>
  <c r="M847" i="1" s="1"/>
  <c r="M842" i="1"/>
  <c r="L842" i="1"/>
  <c r="K842" i="1"/>
  <c r="J842" i="1"/>
  <c r="I842" i="1"/>
  <c r="H842" i="1"/>
  <c r="M841" i="1"/>
  <c r="L841" i="1"/>
  <c r="K841" i="1"/>
  <c r="J841" i="1"/>
  <c r="I841" i="1"/>
  <c r="H841" i="1"/>
  <c r="I838" i="1"/>
  <c r="J838" i="1" s="1"/>
  <c r="K838" i="1" s="1"/>
  <c r="L838" i="1" s="1"/>
  <c r="M838" i="1" s="1"/>
  <c r="M833" i="1"/>
  <c r="L833" i="1"/>
  <c r="K833" i="1"/>
  <c r="J833" i="1"/>
  <c r="I833" i="1"/>
  <c r="H833" i="1"/>
  <c r="M832" i="1"/>
  <c r="L832" i="1"/>
  <c r="K832" i="1"/>
  <c r="J832" i="1"/>
  <c r="I832" i="1"/>
  <c r="H832" i="1"/>
  <c r="I829" i="1"/>
  <c r="J829" i="1" s="1"/>
  <c r="K829" i="1" s="1"/>
  <c r="L829" i="1" s="1"/>
  <c r="M829" i="1" s="1"/>
  <c r="I812" i="1"/>
  <c r="J812" i="1" s="1"/>
  <c r="K812" i="1" s="1"/>
  <c r="L812" i="1" s="1"/>
  <c r="M812" i="1" s="1"/>
  <c r="I793" i="1"/>
  <c r="J793" i="1" s="1"/>
  <c r="K793" i="1" s="1"/>
  <c r="L793" i="1" s="1"/>
  <c r="M793" i="1" s="1"/>
  <c r="I786" i="1"/>
  <c r="J786" i="1" s="1"/>
  <c r="K786" i="1" s="1"/>
  <c r="L786" i="1" s="1"/>
  <c r="M786" i="1" s="1"/>
  <c r="M781" i="1"/>
  <c r="L781" i="1"/>
  <c r="K781" i="1"/>
  <c r="J781" i="1"/>
  <c r="I781" i="1"/>
  <c r="H781" i="1"/>
  <c r="H788" i="1" s="1"/>
  <c r="M780" i="1"/>
  <c r="L780" i="1"/>
  <c r="K780" i="1"/>
  <c r="J780" i="1"/>
  <c r="I780" i="1"/>
  <c r="H780" i="1"/>
  <c r="H787" i="1" s="1"/>
  <c r="I777" i="1"/>
  <c r="J777" i="1" s="1"/>
  <c r="K777" i="1" s="1"/>
  <c r="L777" i="1" s="1"/>
  <c r="M777" i="1" s="1"/>
  <c r="I772" i="1"/>
  <c r="J772" i="1"/>
  <c r="K772" i="1"/>
  <c r="L772" i="1"/>
  <c r="M772" i="1"/>
  <c r="I771" i="1"/>
  <c r="J771" i="1"/>
  <c r="K771" i="1"/>
  <c r="L771" i="1"/>
  <c r="M771" i="1"/>
  <c r="I762" i="1"/>
  <c r="J762" i="1" s="1"/>
  <c r="K762" i="1" s="1"/>
  <c r="L762" i="1" s="1"/>
  <c r="M762" i="1" s="1"/>
  <c r="I751" i="1"/>
  <c r="J751" i="1" s="1"/>
  <c r="K751" i="1" s="1"/>
  <c r="L751" i="1" s="1"/>
  <c r="M751" i="1" s="1"/>
  <c r="I744" i="1"/>
  <c r="J744" i="1" s="1"/>
  <c r="K744" i="1" s="1"/>
  <c r="L744" i="1" s="1"/>
  <c r="M744" i="1" s="1"/>
  <c r="I733" i="1"/>
  <c r="J733" i="1" s="1"/>
  <c r="K733" i="1" s="1"/>
  <c r="L733" i="1" s="1"/>
  <c r="M733" i="1" s="1"/>
  <c r="M728" i="1"/>
  <c r="M746" i="1" s="1"/>
  <c r="L728" i="1"/>
  <c r="L746" i="1" s="1"/>
  <c r="K728" i="1"/>
  <c r="K746" i="1" s="1"/>
  <c r="J728" i="1"/>
  <c r="J746" i="1" s="1"/>
  <c r="I728" i="1"/>
  <c r="I746" i="1" s="1"/>
  <c r="H728" i="1"/>
  <c r="H746" i="1" s="1"/>
  <c r="M727" i="1"/>
  <c r="M745" i="1" s="1"/>
  <c r="L727" i="1"/>
  <c r="L745" i="1" s="1"/>
  <c r="K727" i="1"/>
  <c r="K745" i="1" s="1"/>
  <c r="J727" i="1"/>
  <c r="J745" i="1" s="1"/>
  <c r="I727" i="1"/>
  <c r="I745" i="1" s="1"/>
  <c r="H727" i="1"/>
  <c r="H745" i="1" s="1"/>
  <c r="I724" i="1"/>
  <c r="J724" i="1" s="1"/>
  <c r="K724" i="1" s="1"/>
  <c r="L724" i="1" s="1"/>
  <c r="M724" i="1" s="1"/>
  <c r="I707" i="1"/>
  <c r="J707" i="1" s="1"/>
  <c r="K707" i="1" s="1"/>
  <c r="L707" i="1" s="1"/>
  <c r="M707" i="1" s="1"/>
  <c r="M702" i="1"/>
  <c r="L702" i="1"/>
  <c r="K702" i="1"/>
  <c r="J702" i="1"/>
  <c r="I702" i="1"/>
  <c r="H702" i="1"/>
  <c r="M701" i="1"/>
  <c r="L701" i="1"/>
  <c r="K701" i="1"/>
  <c r="J701" i="1"/>
  <c r="I701" i="1"/>
  <c r="H701" i="1"/>
  <c r="I698" i="1"/>
  <c r="J698" i="1" s="1"/>
  <c r="K698" i="1" s="1"/>
  <c r="L698" i="1" s="1"/>
  <c r="M698" i="1" s="1"/>
  <c r="I689" i="1"/>
  <c r="J689" i="1" s="1"/>
  <c r="K689" i="1" s="1"/>
  <c r="L689" i="1" s="1"/>
  <c r="M689" i="1" s="1"/>
  <c r="M684" i="1"/>
  <c r="L684" i="1"/>
  <c r="K684" i="1"/>
  <c r="J684" i="1"/>
  <c r="I684" i="1"/>
  <c r="H684" i="1"/>
  <c r="M683" i="1"/>
  <c r="L683" i="1"/>
  <c r="K683" i="1"/>
  <c r="J683" i="1"/>
  <c r="I683" i="1"/>
  <c r="H683" i="1"/>
  <c r="I680" i="1"/>
  <c r="J680" i="1" s="1"/>
  <c r="K680" i="1" s="1"/>
  <c r="L680" i="1" s="1"/>
  <c r="M680" i="1" s="1"/>
  <c r="M675" i="1"/>
  <c r="L675" i="1"/>
  <c r="K675" i="1"/>
  <c r="J675" i="1"/>
  <c r="I675" i="1"/>
  <c r="H675" i="1"/>
  <c r="M674" i="1"/>
  <c r="L674" i="1"/>
  <c r="K674" i="1"/>
  <c r="J674" i="1"/>
  <c r="I674" i="1"/>
  <c r="H674" i="1"/>
  <c r="I671" i="1"/>
  <c r="J671" i="1" s="1"/>
  <c r="K671" i="1" s="1"/>
  <c r="L671" i="1" s="1"/>
  <c r="M671" i="1" s="1"/>
  <c r="I666" i="1"/>
  <c r="J666" i="1"/>
  <c r="K666" i="1"/>
  <c r="L666" i="1"/>
  <c r="M666" i="1"/>
  <c r="H666" i="1"/>
  <c r="H665" i="1"/>
  <c r="M665" i="1"/>
  <c r="L665" i="1"/>
  <c r="K665" i="1"/>
  <c r="J665" i="1"/>
  <c r="I665" i="1"/>
  <c r="I652" i="1"/>
  <c r="J652" i="1" s="1"/>
  <c r="K652" i="1" s="1"/>
  <c r="L652" i="1" s="1"/>
  <c r="M652" i="1" s="1"/>
  <c r="M647" i="1"/>
  <c r="L647" i="1"/>
  <c r="K647" i="1"/>
  <c r="J647" i="1"/>
  <c r="I647" i="1"/>
  <c r="H647" i="1"/>
  <c r="M646" i="1"/>
  <c r="L646" i="1"/>
  <c r="K646" i="1"/>
  <c r="J646" i="1"/>
  <c r="I646" i="1"/>
  <c r="H646" i="1"/>
  <c r="I643" i="1"/>
  <c r="J643" i="1" s="1"/>
  <c r="K643" i="1" s="1"/>
  <c r="L643" i="1" s="1"/>
  <c r="M643" i="1" s="1"/>
  <c r="I636" i="1"/>
  <c r="J636" i="1" s="1"/>
  <c r="K636" i="1" s="1"/>
  <c r="L636" i="1" s="1"/>
  <c r="M636" i="1" s="1"/>
  <c r="M631" i="1"/>
  <c r="L631" i="1"/>
  <c r="K631" i="1"/>
  <c r="J631" i="1"/>
  <c r="I631" i="1"/>
  <c r="H631" i="1"/>
  <c r="M630" i="1"/>
  <c r="L630" i="1"/>
  <c r="K630" i="1"/>
  <c r="J630" i="1"/>
  <c r="I630" i="1"/>
  <c r="H630" i="1"/>
  <c r="I627" i="1"/>
  <c r="J627" i="1" s="1"/>
  <c r="K627" i="1" s="1"/>
  <c r="L627" i="1" s="1"/>
  <c r="M627" i="1" s="1"/>
  <c r="M622" i="1"/>
  <c r="L622" i="1"/>
  <c r="K622" i="1"/>
  <c r="J622" i="1"/>
  <c r="I622" i="1"/>
  <c r="H622" i="1"/>
  <c r="M621" i="1"/>
  <c r="L621" i="1"/>
  <c r="K621" i="1"/>
  <c r="J621" i="1"/>
  <c r="I621" i="1"/>
  <c r="H621" i="1"/>
  <c r="I618" i="1"/>
  <c r="J618" i="1" s="1"/>
  <c r="K618" i="1" s="1"/>
  <c r="L618" i="1" s="1"/>
  <c r="M618" i="1" s="1"/>
  <c r="H612" i="1"/>
  <c r="I612" i="1"/>
  <c r="J612" i="1"/>
  <c r="K612" i="1"/>
  <c r="L612" i="1"/>
  <c r="M612" i="1"/>
  <c r="M613" i="1"/>
  <c r="L613" i="1"/>
  <c r="K613" i="1"/>
  <c r="J613" i="1"/>
  <c r="I613" i="1"/>
  <c r="H613" i="1"/>
  <c r="I609" i="1"/>
  <c r="J609" i="1" s="1"/>
  <c r="K609" i="1" s="1"/>
  <c r="L609" i="1" s="1"/>
  <c r="M609" i="1" s="1"/>
  <c r="I604" i="1"/>
  <c r="J604" i="1"/>
  <c r="K604" i="1"/>
  <c r="L604" i="1"/>
  <c r="M604" i="1"/>
  <c r="H604" i="1"/>
  <c r="I603" i="1"/>
  <c r="J603" i="1"/>
  <c r="K603" i="1"/>
  <c r="L603" i="1"/>
  <c r="M603" i="1"/>
  <c r="H603" i="1"/>
  <c r="I596" i="1"/>
  <c r="J596" i="1" s="1"/>
  <c r="K596" i="1" s="1"/>
  <c r="L596" i="1" s="1"/>
  <c r="M596" i="1" s="1"/>
  <c r="I577" i="1"/>
  <c r="J577" i="1" s="1"/>
  <c r="K577" i="1" s="1"/>
  <c r="L577" i="1" s="1"/>
  <c r="M577" i="1" s="1"/>
  <c r="I551" i="1"/>
  <c r="J551" i="1" s="1"/>
  <c r="K551" i="1" s="1"/>
  <c r="L551" i="1" s="1"/>
  <c r="M551" i="1" s="1"/>
  <c r="I538" i="1"/>
  <c r="J538" i="1" s="1"/>
  <c r="K538" i="1" s="1"/>
  <c r="L538" i="1" s="1"/>
  <c r="M538" i="1" s="1"/>
  <c r="I533" i="1"/>
  <c r="J533" i="1"/>
  <c r="K533" i="1"/>
  <c r="L533" i="1"/>
  <c r="M533" i="1"/>
  <c r="H533" i="1"/>
  <c r="I532" i="1"/>
  <c r="J532" i="1"/>
  <c r="K532" i="1"/>
  <c r="L532" i="1"/>
  <c r="M532" i="1"/>
  <c r="H532" i="1"/>
  <c r="I525" i="1"/>
  <c r="J525" i="1" s="1"/>
  <c r="K525" i="1" s="1"/>
  <c r="L525" i="1" s="1"/>
  <c r="M525" i="1" s="1"/>
  <c r="I510" i="1"/>
  <c r="J510" i="1" s="1"/>
  <c r="K510" i="1" s="1"/>
  <c r="L510" i="1" s="1"/>
  <c r="M510" i="1" s="1"/>
  <c r="I470" i="1"/>
  <c r="J470" i="1" s="1"/>
  <c r="K470" i="1" s="1"/>
  <c r="L470" i="1" s="1"/>
  <c r="M470" i="1" s="1"/>
  <c r="I463" i="1"/>
  <c r="J463" i="1" s="1"/>
  <c r="K463" i="1" s="1"/>
  <c r="L463" i="1" s="1"/>
  <c r="M463" i="1" s="1"/>
  <c r="M451" i="1"/>
  <c r="L451" i="1"/>
  <c r="K451" i="1"/>
  <c r="J451" i="1"/>
  <c r="I451" i="1"/>
  <c r="H451" i="1"/>
  <c r="M450" i="1"/>
  <c r="L450" i="1"/>
  <c r="K450" i="1"/>
  <c r="J450" i="1"/>
  <c r="I450" i="1"/>
  <c r="I447" i="1"/>
  <c r="J447" i="1" s="1"/>
  <c r="K447" i="1" s="1"/>
  <c r="L447" i="1" s="1"/>
  <c r="M447" i="1" s="1"/>
  <c r="M442" i="1"/>
  <c r="L442" i="1"/>
  <c r="K442" i="1"/>
  <c r="J442" i="1"/>
  <c r="I442" i="1"/>
  <c r="H442" i="1"/>
  <c r="M441" i="1"/>
  <c r="L441" i="1"/>
  <c r="K441" i="1"/>
  <c r="J441" i="1"/>
  <c r="I441" i="1"/>
  <c r="H441" i="1"/>
  <c r="I438" i="1"/>
  <c r="J438" i="1" s="1"/>
  <c r="K438" i="1" s="1"/>
  <c r="L438" i="1" s="1"/>
  <c r="M438" i="1" s="1"/>
  <c r="I433" i="1"/>
  <c r="J433" i="1"/>
  <c r="K433" i="1"/>
  <c r="L433" i="1"/>
  <c r="M433" i="1"/>
  <c r="H433" i="1"/>
  <c r="I432" i="1"/>
  <c r="J432" i="1"/>
  <c r="K432" i="1"/>
  <c r="L432" i="1"/>
  <c r="M432" i="1"/>
  <c r="H432" i="1"/>
  <c r="I427" i="1"/>
  <c r="J427" i="1" s="1"/>
  <c r="K427" i="1" s="1"/>
  <c r="L427" i="1" s="1"/>
  <c r="M427" i="1" s="1"/>
  <c r="M422" i="1"/>
  <c r="L422" i="1"/>
  <c r="K422" i="1"/>
  <c r="J422" i="1"/>
  <c r="I422" i="1"/>
  <c r="H422" i="1"/>
  <c r="M421" i="1"/>
  <c r="L421" i="1"/>
  <c r="K421" i="1"/>
  <c r="J421" i="1"/>
  <c r="I421" i="1"/>
  <c r="H421" i="1"/>
  <c r="I418" i="1"/>
  <c r="J418" i="1" s="1"/>
  <c r="K418" i="1" s="1"/>
  <c r="L418" i="1" s="1"/>
  <c r="M418" i="1" s="1"/>
  <c r="I363" i="1"/>
  <c r="J363" i="1" s="1"/>
  <c r="K363" i="1" s="1"/>
  <c r="L363" i="1" s="1"/>
  <c r="M363" i="1" s="1"/>
  <c r="I356" i="1"/>
  <c r="J356" i="1" s="1"/>
  <c r="K356" i="1" s="1"/>
  <c r="L356" i="1" s="1"/>
  <c r="M356" i="1" s="1"/>
  <c r="M351" i="1"/>
  <c r="L351" i="1"/>
  <c r="K351" i="1"/>
  <c r="J351" i="1"/>
  <c r="I351" i="1"/>
  <c r="H351" i="1"/>
  <c r="M350" i="1"/>
  <c r="L350" i="1"/>
  <c r="K350" i="1"/>
  <c r="J350" i="1"/>
  <c r="I350" i="1"/>
  <c r="H350" i="1"/>
  <c r="I347" i="1"/>
  <c r="J347" i="1" s="1"/>
  <c r="K347" i="1" s="1"/>
  <c r="L347" i="1" s="1"/>
  <c r="M347" i="1" s="1"/>
  <c r="I342" i="1"/>
  <c r="J342" i="1"/>
  <c r="K342" i="1"/>
  <c r="L342" i="1"/>
  <c r="M342" i="1"/>
  <c r="H342" i="1"/>
  <c r="I341" i="1"/>
  <c r="J341" i="1"/>
  <c r="K341" i="1"/>
  <c r="L341" i="1"/>
  <c r="M341" i="1"/>
  <c r="H341" i="1"/>
  <c r="I334" i="1"/>
  <c r="J334" i="1" s="1"/>
  <c r="K334" i="1" s="1"/>
  <c r="L334" i="1" s="1"/>
  <c r="M334" i="1" s="1"/>
  <c r="I323" i="1"/>
  <c r="J323" i="1" s="1"/>
  <c r="K323" i="1" s="1"/>
  <c r="L323" i="1" s="1"/>
  <c r="M323" i="1" s="1"/>
  <c r="I316" i="1"/>
  <c r="J316" i="1" s="1"/>
  <c r="K316" i="1" s="1"/>
  <c r="L316" i="1" s="1"/>
  <c r="M316" i="1" s="1"/>
  <c r="I307" i="1"/>
  <c r="J307" i="1" s="1"/>
  <c r="K307" i="1" s="1"/>
  <c r="L307" i="1" s="1"/>
  <c r="M307" i="1" s="1"/>
  <c r="H893" i="1" l="1"/>
  <c r="J638" i="1"/>
  <c r="L787" i="1"/>
  <c r="J788" i="1"/>
  <c r="H465" i="1"/>
  <c r="K464" i="1"/>
  <c r="I465" i="1"/>
  <c r="M465" i="1"/>
  <c r="J464" i="1"/>
  <c r="H464" i="1"/>
  <c r="L464" i="1"/>
  <c r="J465" i="1"/>
  <c r="L638" i="1"/>
  <c r="L465" i="1"/>
  <c r="I464" i="1"/>
  <c r="M464" i="1"/>
  <c r="K465" i="1"/>
  <c r="I787" i="1"/>
  <c r="M787" i="1"/>
  <c r="K788" i="1"/>
  <c r="H637" i="1"/>
  <c r="J637" i="1"/>
  <c r="H690" i="1"/>
  <c r="L690" i="1"/>
  <c r="J787" i="1"/>
  <c r="L788" i="1"/>
  <c r="M637" i="1"/>
  <c r="I637" i="1"/>
  <c r="K787" i="1"/>
  <c r="I788" i="1"/>
  <c r="M788" i="1"/>
  <c r="J691" i="1"/>
  <c r="I690" i="1"/>
  <c r="K691" i="1"/>
  <c r="L637" i="1"/>
  <c r="H638" i="1"/>
  <c r="J690" i="1"/>
  <c r="H691" i="1"/>
  <c r="L691" i="1"/>
  <c r="K638" i="1"/>
  <c r="M690" i="1"/>
  <c r="K637" i="1"/>
  <c r="M638" i="1"/>
  <c r="I638" i="1"/>
  <c r="K690" i="1"/>
  <c r="I691" i="1"/>
  <c r="M691" i="1"/>
  <c r="L893" i="1"/>
  <c r="J894" i="1"/>
  <c r="H928" i="1"/>
  <c r="I893" i="1"/>
  <c r="M893" i="1"/>
  <c r="K894" i="1"/>
  <c r="J893" i="1"/>
  <c r="H894" i="1"/>
  <c r="L894" i="1"/>
  <c r="K893" i="1"/>
  <c r="I894" i="1"/>
  <c r="M894" i="1"/>
  <c r="J357" i="1"/>
  <c r="H358" i="1"/>
  <c r="L358" i="1"/>
  <c r="L928" i="1"/>
  <c r="K357" i="1"/>
  <c r="M358" i="1"/>
  <c r="H357" i="1"/>
  <c r="L357" i="1"/>
  <c r="J358" i="1"/>
  <c r="I358" i="1"/>
  <c r="I357" i="1"/>
  <c r="M357" i="1"/>
  <c r="K358" i="1"/>
  <c r="J927" i="1"/>
  <c r="K927" i="1"/>
  <c r="I928" i="1"/>
  <c r="M928" i="1"/>
  <c r="H927" i="1"/>
  <c r="L927" i="1"/>
  <c r="J928" i="1"/>
  <c r="I927" i="1"/>
  <c r="M927" i="1"/>
  <c r="K928" i="1"/>
  <c r="I298" i="1"/>
  <c r="J298" i="1" s="1"/>
  <c r="K298" i="1" s="1"/>
  <c r="L298" i="1" s="1"/>
  <c r="M298" i="1" s="1"/>
  <c r="I287" i="1"/>
  <c r="J287" i="1" s="1"/>
  <c r="K287" i="1" s="1"/>
  <c r="L287" i="1" s="1"/>
  <c r="M287" i="1" s="1"/>
  <c r="I278" i="1"/>
  <c r="J278" i="1" s="1"/>
  <c r="K278" i="1" s="1"/>
  <c r="L278" i="1" s="1"/>
  <c r="M278" i="1" s="1"/>
  <c r="H281" i="1"/>
  <c r="I281" i="1"/>
  <c r="J281" i="1"/>
  <c r="K281" i="1"/>
  <c r="L281" i="1"/>
  <c r="M281" i="1"/>
  <c r="H282" i="1"/>
  <c r="I282" i="1"/>
  <c r="J282" i="1"/>
  <c r="K282" i="1"/>
  <c r="L282" i="1"/>
  <c r="M282" i="1"/>
  <c r="M273" i="1"/>
  <c r="L273" i="1"/>
  <c r="K273" i="1"/>
  <c r="J273" i="1"/>
  <c r="I273" i="1"/>
  <c r="H273" i="1"/>
  <c r="M272" i="1"/>
  <c r="L272" i="1"/>
  <c r="K272" i="1"/>
  <c r="J272" i="1"/>
  <c r="I272" i="1"/>
  <c r="H272" i="1"/>
  <c r="I269" i="1"/>
  <c r="J269" i="1" s="1"/>
  <c r="K269" i="1" s="1"/>
  <c r="L269" i="1" s="1"/>
  <c r="M269" i="1" s="1"/>
  <c r="I260" i="1"/>
  <c r="J260" i="1" s="1"/>
  <c r="K260" i="1" s="1"/>
  <c r="L260" i="1" s="1"/>
  <c r="M260" i="1" s="1"/>
  <c r="I253" i="1"/>
  <c r="J253" i="1" s="1"/>
  <c r="K253" i="1" s="1"/>
  <c r="L253" i="1" s="1"/>
  <c r="M253" i="1" s="1"/>
  <c r="M248" i="1"/>
  <c r="L248" i="1"/>
  <c r="K248" i="1"/>
  <c r="J248" i="1"/>
  <c r="I248" i="1"/>
  <c r="H248" i="1"/>
  <c r="M247" i="1"/>
  <c r="L247" i="1"/>
  <c r="K247" i="1"/>
  <c r="J247" i="1"/>
  <c r="I247" i="1"/>
  <c r="H247" i="1"/>
  <c r="I244" i="1"/>
  <c r="J244" i="1" s="1"/>
  <c r="K244" i="1" s="1"/>
  <c r="L244" i="1" s="1"/>
  <c r="M244" i="1" s="1"/>
  <c r="M239" i="1"/>
  <c r="L239" i="1"/>
  <c r="K239" i="1"/>
  <c r="J239" i="1"/>
  <c r="I239" i="1"/>
  <c r="H239" i="1"/>
  <c r="M238" i="1"/>
  <c r="L238" i="1"/>
  <c r="K238" i="1"/>
  <c r="J238" i="1"/>
  <c r="I238" i="1"/>
  <c r="H238" i="1"/>
  <c r="I235" i="1"/>
  <c r="J235" i="1" s="1"/>
  <c r="K235" i="1" s="1"/>
  <c r="L235" i="1" s="1"/>
  <c r="M235" i="1" s="1"/>
  <c r="H229" i="1"/>
  <c r="I215" i="1"/>
  <c r="I935" i="1" s="1"/>
  <c r="J215" i="1"/>
  <c r="J935" i="1" s="1"/>
  <c r="K215" i="1"/>
  <c r="K935" i="1" s="1"/>
  <c r="L215" i="1"/>
  <c r="L935" i="1" s="1"/>
  <c r="M215" i="1"/>
  <c r="M935" i="1" s="1"/>
  <c r="H215" i="1"/>
  <c r="H935" i="1" s="1"/>
  <c r="I214" i="1"/>
  <c r="I934" i="1" s="1"/>
  <c r="J214" i="1"/>
  <c r="J934" i="1" s="1"/>
  <c r="K214" i="1"/>
  <c r="K934" i="1" s="1"/>
  <c r="L214" i="1"/>
  <c r="L934" i="1" s="1"/>
  <c r="M214" i="1"/>
  <c r="M934" i="1" s="1"/>
  <c r="H214" i="1"/>
  <c r="H934" i="1" s="1"/>
  <c r="I220" i="1"/>
  <c r="J220" i="1" s="1"/>
  <c r="K220" i="1" s="1"/>
  <c r="L220" i="1" s="1"/>
  <c r="M220" i="1" s="1"/>
  <c r="I207" i="1"/>
  <c r="J207" i="1" s="1"/>
  <c r="K207" i="1" s="1"/>
  <c r="L207" i="1" s="1"/>
  <c r="M207" i="1" s="1"/>
  <c r="I202" i="1"/>
  <c r="J202" i="1"/>
  <c r="K202" i="1"/>
  <c r="L202" i="1"/>
  <c r="M202" i="1"/>
  <c r="H202" i="1"/>
  <c r="I201" i="1"/>
  <c r="J201" i="1"/>
  <c r="K201" i="1"/>
  <c r="L201" i="1"/>
  <c r="M201" i="1"/>
  <c r="H201" i="1"/>
  <c r="I182" i="1"/>
  <c r="J182" i="1" s="1"/>
  <c r="K182" i="1" s="1"/>
  <c r="L182" i="1" s="1"/>
  <c r="M182" i="1" s="1"/>
  <c r="I175" i="1"/>
  <c r="J175" i="1" s="1"/>
  <c r="K175" i="1" s="1"/>
  <c r="L175" i="1" s="1"/>
  <c r="M175" i="1" s="1"/>
  <c r="I166" i="1"/>
  <c r="J166" i="1" s="1"/>
  <c r="K166" i="1" s="1"/>
  <c r="L166" i="1" s="1"/>
  <c r="M166" i="1" s="1"/>
  <c r="I161" i="1"/>
  <c r="J161" i="1"/>
  <c r="K161" i="1"/>
  <c r="L161" i="1"/>
  <c r="M161" i="1"/>
  <c r="H161" i="1"/>
  <c r="I160" i="1"/>
  <c r="J160" i="1"/>
  <c r="K160" i="1"/>
  <c r="L160" i="1"/>
  <c r="M160" i="1"/>
  <c r="H160" i="1"/>
  <c r="I157" i="1"/>
  <c r="J157" i="1" s="1"/>
  <c r="K157" i="1" s="1"/>
  <c r="L157" i="1" s="1"/>
  <c r="M157" i="1" s="1"/>
  <c r="I146" i="1"/>
  <c r="J146" i="1" s="1"/>
  <c r="K146" i="1" s="1"/>
  <c r="L146" i="1" s="1"/>
  <c r="M146" i="1" s="1"/>
  <c r="I119" i="1"/>
  <c r="J119" i="1" s="1"/>
  <c r="K119" i="1" s="1"/>
  <c r="L119" i="1" s="1"/>
  <c r="M119" i="1" s="1"/>
  <c r="I112" i="1"/>
  <c r="J112" i="1" s="1"/>
  <c r="K112" i="1" s="1"/>
  <c r="L112" i="1" s="1"/>
  <c r="M112" i="1" s="1"/>
  <c r="H176" i="1" l="1"/>
  <c r="M176" i="1"/>
  <c r="I176" i="1"/>
  <c r="K177" i="1"/>
  <c r="K176" i="1"/>
  <c r="M177" i="1"/>
  <c r="J176" i="1"/>
  <c r="L177" i="1"/>
  <c r="L176" i="1"/>
  <c r="H177" i="1"/>
  <c r="J177" i="1"/>
  <c r="I177" i="1"/>
  <c r="I100" i="1"/>
  <c r="I114" i="1" s="1"/>
  <c r="J100" i="1"/>
  <c r="J114" i="1" s="1"/>
  <c r="K100" i="1"/>
  <c r="K114" i="1" s="1"/>
  <c r="L100" i="1"/>
  <c r="L114" i="1" s="1"/>
  <c r="M100" i="1"/>
  <c r="M114" i="1" s="1"/>
  <c r="I99" i="1"/>
  <c r="I113" i="1" s="1"/>
  <c r="J99" i="1"/>
  <c r="J113" i="1" s="1"/>
  <c r="K99" i="1"/>
  <c r="K113" i="1" s="1"/>
  <c r="L99" i="1"/>
  <c r="L113" i="1" s="1"/>
  <c r="M99" i="1"/>
  <c r="M113" i="1" s="1"/>
  <c r="I92" i="1" l="1"/>
  <c r="J92" i="1" s="1"/>
  <c r="K92" i="1" s="1"/>
  <c r="L92" i="1" s="1"/>
  <c r="M92" i="1" s="1"/>
  <c r="M74" i="1"/>
  <c r="M86" i="1" s="1"/>
  <c r="L74" i="1"/>
  <c r="L86" i="1" s="1"/>
  <c r="K74" i="1"/>
  <c r="K86" i="1" s="1"/>
  <c r="J74" i="1"/>
  <c r="J86" i="1" s="1"/>
  <c r="I74" i="1"/>
  <c r="I86" i="1" s="1"/>
  <c r="H74" i="1"/>
  <c r="H86" i="1" s="1"/>
  <c r="M73" i="1"/>
  <c r="M85" i="1" s="1"/>
  <c r="L73" i="1"/>
  <c r="L85" i="1" s="1"/>
  <c r="K73" i="1"/>
  <c r="K85" i="1" s="1"/>
  <c r="J73" i="1"/>
  <c r="J85" i="1" s="1"/>
  <c r="I73" i="1"/>
  <c r="I85" i="1" s="1"/>
  <c r="H73" i="1"/>
  <c r="H85" i="1" s="1"/>
  <c r="I68" i="1"/>
  <c r="J68" i="1" s="1"/>
  <c r="K68" i="1" s="1"/>
  <c r="L68" i="1" s="1"/>
  <c r="M68" i="1" s="1"/>
  <c r="I57" i="1"/>
  <c r="J57" i="1" s="1"/>
  <c r="K57" i="1" s="1"/>
  <c r="L57" i="1" s="1"/>
  <c r="M57" i="1" s="1"/>
  <c r="M11" i="1"/>
  <c r="L11" i="1"/>
  <c r="K11" i="1"/>
  <c r="J11" i="1"/>
  <c r="I11" i="1"/>
  <c r="M10" i="1"/>
  <c r="L10" i="1"/>
  <c r="K10" i="1"/>
  <c r="H10" i="1"/>
  <c r="I7" i="1"/>
  <c r="J7" i="1" s="1"/>
  <c r="K7" i="1" s="1"/>
  <c r="L7" i="1" s="1"/>
  <c r="M7" i="1" s="1"/>
  <c r="I16" i="1" l="1"/>
  <c r="J16" i="1" s="1"/>
  <c r="K16" i="1" s="1"/>
  <c r="L16" i="1" s="1"/>
  <c r="M16" i="1" s="1"/>
</calcChain>
</file>

<file path=xl/sharedStrings.xml><?xml version="1.0" encoding="utf-8"?>
<sst xmlns="http://schemas.openxmlformats.org/spreadsheetml/2006/main" count="2263" uniqueCount="277">
  <si>
    <t>DATOS GENERALES</t>
  </si>
  <si>
    <t>VERT. 1</t>
  </si>
  <si>
    <t>Ton/año</t>
  </si>
  <si>
    <t xml:space="preserve">Carga Contaminante generada DBO </t>
  </si>
  <si>
    <t>VERT. 2</t>
  </si>
  <si>
    <t xml:space="preserve">Carga Contaminante generada SST </t>
  </si>
  <si>
    <t>VERT. 3</t>
  </si>
  <si>
    <t>VERT. 4</t>
  </si>
  <si>
    <t>Carga Contaminante generada SST</t>
  </si>
  <si>
    <t>VERT. 5</t>
  </si>
  <si>
    <t>VERT. 6</t>
  </si>
  <si>
    <t>LINEA BASE</t>
  </si>
  <si>
    <t>AÑO DE PROYECCION</t>
  </si>
  <si>
    <t>CARGA CONTAMINANTE</t>
  </si>
  <si>
    <t>ALCALDIA MUNCIPAL DE TUQUERRES VEREDA SANTANDER</t>
  </si>
  <si>
    <t>META INDIVIDUAL ALCALDIA MUNICIPAL DE CUMBAL, VEREDA CUASPUD</t>
  </si>
  <si>
    <t>META GLOBAL ALCALDIA MUNICIPAL DE CUMBAL, VEREDA CUASPUD</t>
  </si>
  <si>
    <t>META INDIVIDUAL ALCALDIA MUNICIPAL DE CUMBAL, CORREGIMIENTO DE PANAM CHILES</t>
  </si>
  <si>
    <t>META GLOBAL  ALCALDIA MUNICIPAL DE CUMBAL, CORREGIMIENTO DE PANAM CHILES</t>
  </si>
  <si>
    <t>META GLOBAL ALCALDIA MUNICIPAL DE CUMBAL, CORREGIMIENTO DE PANAM CHILES</t>
  </si>
  <si>
    <t>META GLOBAL EL TAMBO RIO MOLINOYACO Q TROJOYACO RIO GUIATARA</t>
  </si>
  <si>
    <t>META INDIVIDUAL EL TAMBO VTO LAS BRISAS RIO MOLINOYACO  RIO GUIATARA</t>
  </si>
  <si>
    <t>META INDIVIDUAL EL TAMBO RIO MOLINOYACO VTO LAS BRISAS 2 Q. LLANO LARGO RIO GUIATARA</t>
  </si>
  <si>
    <t>META INDIVIDUAL EL TAMBO VTO EL ROSARIO RIO MOLINOYACO Q. EL CUCHORIO GUIATARA</t>
  </si>
  <si>
    <t>META INDIVIDUAL EL TAMBO VTO EL MENTIDERO Q. LLANO LARGO RIO GUIATARA</t>
  </si>
  <si>
    <t>META INDIVIDUAL EL TAMBO VTO EL ROSARIO PPAL Q. LLANO RIO GUIATARA</t>
  </si>
  <si>
    <t>VERT. 7</t>
  </si>
  <si>
    <t>META INDIVIDUAL EL TAMBO VTO LA ESPERANZA  Q. CANDICUZ RIO GUIATARA</t>
  </si>
  <si>
    <t>META INDIVIDUAL EL TAMBO  VTO ROSARIO BAJO Q. LLANO LARGO  RIO GUIATARA</t>
  </si>
  <si>
    <t>VERT. 8</t>
  </si>
  <si>
    <t>META INDIVIDUAL EL TAMBO VTO CRA 6-CLL2 Q. LLANO LARGO RIO GUIATARA</t>
  </si>
  <si>
    <t>VERT. 9</t>
  </si>
  <si>
    <t>META INDIVIDUAL EL TAMBO RIO MOLINOYACO  VTO LOS ÁLAMOS Q. EL CUCHO RIO GUIATARA</t>
  </si>
  <si>
    <t>META INDIVIDUAL ALCALDIA MUNICIPAL DE GUACHUCAL, VEREDA  EL CONSUELO DE CHILLANQUER</t>
  </si>
  <si>
    <t>META GLOBAL ALCALDIA MUNICIPAL DE GUACHUCAL, VEREDA  EL CONSUELO DE CHILLANQUER</t>
  </si>
  <si>
    <t>EMPRESA MUNICIPAL DE ACUEDUCTO, ALCANTARILLADO Y ASEO - GUACHUCAL</t>
  </si>
  <si>
    <t>META GLOBAL AGUAS DEL FRAILEJÓN- GUALMATÁN- QUEBRADA PILLISPI. QUEBRADA BOYACA. RIO GUAITARA</t>
  </si>
  <si>
    <t>MUNICIPIO DE GUALMATAN VEREDA LOMA DEL MEDIO</t>
  </si>
  <si>
    <t>CENTRO POBLADO CUATIS MUNICIPIO DE GUALMATAN</t>
  </si>
  <si>
    <t>META GLOBAL EMCOILES - ILES LA LLAVE RIO GUAITARA</t>
  </si>
  <si>
    <t>META INDIVIDUAL EMCOILES - ILES  URBANIZACIONES BALCONES -LA LLAVE RIO GUAITARA</t>
  </si>
  <si>
    <t>META INDIVIDUAL EMCOILES - ILES- CONDOMINIO EL MIRADOR DEL SOL-QLA LLAVE RIO GUAITARA</t>
  </si>
  <si>
    <t>ALCALDIA MUNICIPAL DE IMUES CORREGIMIENTO DE SANTA ANA</t>
  </si>
  <si>
    <t>VERT. 10</t>
  </si>
  <si>
    <t>VERT. 11</t>
  </si>
  <si>
    <t>VERT. 12</t>
  </si>
  <si>
    <t>VERT. 13</t>
  </si>
  <si>
    <t>VERT. 14</t>
  </si>
  <si>
    <t>VERT. 15</t>
  </si>
  <si>
    <t>VERT. 16</t>
  </si>
  <si>
    <t>VERT. 17</t>
  </si>
  <si>
    <t>VERT. 18</t>
  </si>
  <si>
    <t>VERT. 19</t>
  </si>
  <si>
    <t>VERT. 20</t>
  </si>
  <si>
    <t>VERT. 21</t>
  </si>
  <si>
    <t>VERT. 22</t>
  </si>
  <si>
    <t>VERT. 23</t>
  </si>
  <si>
    <t>VERT. 24</t>
  </si>
  <si>
    <t>ALCALDIA MUNICIPAL DE IPIALES SAN JUAN</t>
  </si>
  <si>
    <t>ALCALDIA MUNICIPAL DE IPIALES LAS LAJAS</t>
  </si>
  <si>
    <t>ALCALDIA MUNICIPAL DE IPIALES LAS LAJAS - POB CABECERA</t>
  </si>
  <si>
    <t>ALCALDIA MUNICIPAL DE IPIALES LAS LAJAS - POB FLOTANTE</t>
  </si>
  <si>
    <t>ALCALDIA MUNICIPAL DE IPIALES LA VICTORIA</t>
  </si>
  <si>
    <t>ALCALDIA MUNICIPAL DE IPIALES YARAMAL</t>
  </si>
  <si>
    <t>META GLOBAL MANANTIAL DEL CEDRO LA LLANADA Q. EL PURGATORIO RIO GUAITARA</t>
  </si>
  <si>
    <t>META INDIVIDUAL MANANTIAL DEL CEDRO LA LLANADA VTO CENTRO Q. EL PURGATORIO RIO GUAITARA</t>
  </si>
  <si>
    <t>META INDIVIDUAL MANANTIAL DEL CEDRO LA LLANADA VTO PICHINCHA Q. EL PURGATORIO RIO GUAITARA</t>
  </si>
  <si>
    <t>META INDIVIDUAL MANANTIAL DEL CEDRO LA LLANADA VTO  URB. BELLA VISTA Q. EL PURGATORIO RIO GUAITARA</t>
  </si>
  <si>
    <t>META INDIVIDUAL MANANTIAL DEL CEDRO LA LLANADA VTO SAN FRANCISCO Q. EL PURGATORIO RIO GUAITARA</t>
  </si>
  <si>
    <t>META GLOBAL EMPOLINARES- LINARES. Q. LOS OLIVOS - RIO GUIATARA</t>
  </si>
  <si>
    <t>META INDIVIDUAL EMPOLINARES- LINARES.VTO 1 Q. LOS OLIVOS - RIO GUIATARA</t>
  </si>
  <si>
    <t>META INDIVIDUAL EMPOLINARES- LINARES.VTO 2 Q. LOS OLIVOS - RIO GUIATARA</t>
  </si>
  <si>
    <t>META INDIVIDUAL EMPOLINARES- LINARES.VTO 3 Q. LOS OLIVOS - RIO GUIATARA</t>
  </si>
  <si>
    <t>META GLOBAL EMPOSOTOMAYOR- LOS ANDES SOTOMAYOR. Q. PISCOYACO - RIO GUIATARA</t>
  </si>
  <si>
    <t>META INDIVIDUAL EMPOSOTOMAYOR- LOS ANDES SOTOMAYOR VTO PEÑAS LISAS. Q. PISCOYACO - RIO GUIATARA</t>
  </si>
  <si>
    <t>META INDIVIDUAL EMPOSOTOMAYOR- LOS ANDES SOTOMAYOR -VTO CALLE COLON Q. PISCOYACO - RIO GUIATARA</t>
  </si>
  <si>
    <t>ALCALDIA MUNICIPAL DE POTOSI CORREGIMIENTO SINAI</t>
  </si>
  <si>
    <t>ALCALDIA MUNICIPAL DE POTOSI CORREGIMIENTO LOURDES</t>
  </si>
  <si>
    <t>ALCALDIA MUNICIPAL DE POTOSI CORREGIMIENTO SAN PEDRO</t>
  </si>
  <si>
    <t>ALCALDIA MUNICIPAL DE PUERRES CORREGIMIENTO SAN MATEO</t>
  </si>
  <si>
    <t>ALCALDIA MUNICIPAL DE PUERRES CORREGIMIENTO MONOPAMBA</t>
  </si>
  <si>
    <t>META GLOBAL EMPOSAM- AWUAICO- MUNICIPIO DE SAMANIEGO- RIO PACUAL. RIO GUIATARA</t>
  </si>
  <si>
    <t>META INDIVIDUAL EMPOSAM- AWUAICO- MUNICIPIO DE SAMANIEGO- RIO PACUAL. RIO GUIATARA</t>
  </si>
  <si>
    <t>ALCALDIA MUNICIPAL DE SANDONA- VEREDA EL INGENIO</t>
  </si>
  <si>
    <t>ALCALDIA MUNICIPAL DE SANDONA- VILLA CAFELINA</t>
  </si>
  <si>
    <t>ALCALDIA MUNICIPAL DE SAPUYES- EL ESPINO</t>
  </si>
  <si>
    <t xml:space="preserve">ALCALDIA MUNCIPAL DE TUQUERRES CENTRO POBLADO PINZON </t>
  </si>
  <si>
    <t>ALCALDIA MUNCIPAL DE TUQUERRES CENTRO POBLADO ALBAN PTAR I</t>
  </si>
  <si>
    <t>ALCALDIA MUNCIPAL DE TUQUERRES CENTRO POBLADO ALBAN PTAR II</t>
  </si>
  <si>
    <t>ALCALDIA MUNCIPAL DE TUQUERRES CENTRO POBLADO ALBAN PTAR III</t>
  </si>
  <si>
    <t>ALCALDIA MUNCIPAL DE TUQUERRES (BARRIO FATIMA, IPAIN, Y EL VOLADERO)</t>
  </si>
  <si>
    <t>ALCALDIA MUNCIPAL DE TUQUERRES SIMON BOLIVAR</t>
  </si>
  <si>
    <t xml:space="preserve">META GLOBAL MUNICIPIO DE TUQUERRES. TRAMO RIO SAPUYES Q. EL RINCON RIO GUAITARA </t>
  </si>
  <si>
    <t>ALCALDIA MUNICIPIO YACUANQUER PTAR CENTRO POBLADO CHAPACUAL</t>
  </si>
  <si>
    <t>ALCALDIA MUNICIPIO YACUANQUER PTAR CENTRO POBLADO TANSAQUE</t>
  </si>
  <si>
    <t>Corporación Autónoma Regional de Nariño- CORPONARIÑO
Establecimiento de meta de carga contaminante quinquenio  2020-2024 - Art. 2.2.9.7.3.5. Decreto 1076 / 2015
 PROPUESTA DE META INDIVIDUAL O GRUPAL DE METAS DE CARGA CONTAMINANTE SUB ZONA GUAITARA USUARIOS DOMESTICOS</t>
  </si>
  <si>
    <t>META GOBAL COOPSERPAL ALDANA TRAMO - Q. CHICHIGUAS SUB ZONA RIO GUAITARA</t>
  </si>
  <si>
    <t>META INDIVIDUAL COOPSERPAL ALDANA TRAMO - Q. CHICHIGUAS SUB ZONA RIO GUAITARA</t>
  </si>
  <si>
    <t>META GLOBAL EMSERP PUPIALES- Q. ALAMBUERA. RIO BOQUERON . SUB ZONA RIO GUAITARA</t>
  </si>
  <si>
    <t>META GLOBAL COOPSERGALERAS CONSACA- RIO AZUFRAL Q. LA CHANGOTA- SUB ZONA RIO GUAITARA</t>
  </si>
  <si>
    <t>META INDIVIDUAL COOPSERGALERAS CONSACA- VTO 1: PRINCIPAL RIO AZUFRAL Q. LA CHANGOTA-  SUB ZONA RIO GUAITARA</t>
  </si>
  <si>
    <t>META INDIVIDUAL COOPSERGALERAS CONSACA- VTO 2 Q. LA CHANGOTA- SUB ZONA RIO GUAITARA</t>
  </si>
  <si>
    <t>META GLOBAL COOPSERCONT E.S.P. CONTADERO-RIO CUTIPAZ. SUB ZONA GUAITARA</t>
  </si>
  <si>
    <t>METAINDIVIDUAL COOPSERCONT E.S.P. CONTADERO VTO 1-RIO CUTIPAZ. SUB ZONA GUAITARA</t>
  </si>
  <si>
    <t>META INDIVIDUAL COOPSERCONT E.S.P. CONTADERO VTO 2 -RIO CUTIPAZ. SUB ZONA GUAITARA</t>
  </si>
  <si>
    <t>META INDIVIDUAL COOPSERSANFRANCISCO CORDOBA VTO ARRAYANES-RIO TESCUAL SUB ZONA RIO GUAITARA</t>
  </si>
  <si>
    <t>META GLOBAL MUNICIPIO DE CORDOBA RIO TESCUAL- SUB ZONA RIO GUAITARA</t>
  </si>
  <si>
    <t>META GLOBAL EMPOCARLOSAMA S.A.S. - CUASPUD- RIO BLANCO SUB ZONA RIO GUIATARA</t>
  </si>
  <si>
    <t>META COOPSERCUM CUMBAL- RIO CHIQUITO- SUB ZONA RIO GUAITARA</t>
  </si>
  <si>
    <t>META COOPSERCUM CUMBAL VTO CASCO URBANO- RIO CHIQUITO- SUB ZONA RIO GUAITARA</t>
  </si>
  <si>
    <t>META COOPSERCUM CUMBAL VTO BARRIOS SAN ANTONIO Y MIRAFLORES (SIN COBERTURA)- RIO CHIQUITO- SUB ZONA RIO GUAITARA</t>
  </si>
  <si>
    <t>META GLOBAL MUNCIPIO DE CUMBAL. RIO CHIQUITO- SUB ZONA RIO GUAITARA</t>
  </si>
  <si>
    <t>META GLOBAL ACOOPEÑOL- RIO MOLINOYACO Q. DON JUAN - SUB ZONA RIO GUAITARA</t>
  </si>
  <si>
    <t>META GLOBAL ALCALDIA MUNICIPAL DE FUNES RIO TELLEZ- SUB ZONA GUAITARA</t>
  </si>
  <si>
    <t>META INDIVIDUAL ALCALDIA MUNICIPAL DE FUNESVTO SANTAFÉ (PPAL) RIO TELLEZ- SUB ZONA GUAITARA</t>
  </si>
  <si>
    <t>META INDIVIDUAL ALCALDIA MUNICIPAL DE FUNES VTO LOTE GERARDO CACHALA RIO TELLEZ- SUB ZONA GUAITARA</t>
  </si>
  <si>
    <t>META INDIVIDUAL ALCALDIA MUNICIPAL DE FUNES VTO URB. VILLA SONIA RIO TELLEZ- SUB ZONA GUAITARA</t>
  </si>
  <si>
    <t>META INDIVIDUAL ALCALDIA MUNICIPAL DE FUNES VTO LA CHORRERA RIO TELLEZ- SUB ZONA GUAITARA</t>
  </si>
  <si>
    <t>META GLOBAL ALCALDIA GUACHUCAL. RIO SAPUYES- SUB ZONA GUIATARA</t>
  </si>
  <si>
    <t>META GLOBAL EMPOGUAITARILLA- VTO 1 Q. GRADANILLO SUB ZONA RIO GUIATARA</t>
  </si>
  <si>
    <t>META INDIVIDUAL EMPOGUAITARILLA- VTO 1 Q. GRADANILLO SUB ZONA RIO GUIATARA</t>
  </si>
  <si>
    <t>META GLOBAL ALCALDIA GUAITARILLA- VEREDA GUARAMUEZ- Q. SAN JOSE SUB ZONA RIO GUIATARA</t>
  </si>
  <si>
    <t>META INDIVIDUAL ALCALDIA GUAITARILLA- VEREDA GUARAMUEZ- Q. SAN JOSE SUB ZONA RIO GUIATARA</t>
  </si>
  <si>
    <t>METAINDIVIDUAL ALCALDIA GUAITARILLA. - SUB ZONA GUIATARA</t>
  </si>
  <si>
    <t>META GLOBAL MUNICIO DE GUALMATAN. Q. PILISPI. Q. BOYACA. SUB ZONA RIO GUAITARA</t>
  </si>
  <si>
    <t>ASUASPIM - ASOCIACION DE USUARIOS ADMINISTRADORA DE LOS SERVICIOS PUBLICOS DE ACUEDUCTO, ALCANTARILLADO Y ASEO DE IMUES. QUEBRADA PANAGAN.SUB ZONA RIO GUAITARA</t>
  </si>
  <si>
    <t>META GLOBAL MUNICIO DE IMUES.TRAMO Q. PANAGAN. SUB ZONA RIO GUIATARA</t>
  </si>
  <si>
    <t>META GLOBAL EMPOBANDO E.S.P. IPIALES -SUB ZONA RIO GUAITARA</t>
  </si>
  <si>
    <t>META INDIVIDUAL EMPOBANDO E.S.P. IPIALES VTO RUMICHACA-SUB ZONA RIO GUAITARA</t>
  </si>
  <si>
    <t>META INDIVIDUAL EMPOBANDO E.S.P. IPIALES VTO RUMICHACA BAJO-SUB ZONA RIO GUAITARA</t>
  </si>
  <si>
    <t>META INDIVIDUAL EMPOBANDO E.S.P. IPIALES -VTO LA PRADERA CAPILLA SUB ZONA RIO GUAITARA</t>
  </si>
  <si>
    <t>META INDIVIDUAL EMPOBANDO E.S.P. IPIALES - VTO LA CHORRERA SUB ZONA RIO GUAITARA</t>
  </si>
  <si>
    <t>META INDIVIDUAL EMPOBANDO E.S.P. IPIALES -VTO YERBABUENA SUB ZONA RIO GUAITARA</t>
  </si>
  <si>
    <t>META INDIVIDUAL EMPOBANDO E.S.P. IPIALES - VTO LA FLORIDA SUB ZONA RIO GUAITARA</t>
  </si>
  <si>
    <t>META INDIVIDUAL EMPOBANDO E.S.P. IPIALES -VTO LA FLORIDA 2 SUB ZONA RIO GUAITARA</t>
  </si>
  <si>
    <t>META INDIVIDUALEMPOBANDO E.S.P. IPIALES -VTO CLUB DE LOS LEONES EL CEMENTERIO SUB ZONA RIO GUAITARA</t>
  </si>
  <si>
    <t>META INDIVIDUAL EMPOBANDO E.S.P. IPIALES -VTO EL ROSAL 1 SUB ZONA RIO GUAITARA</t>
  </si>
  <si>
    <t>META INDIVIDUAL EMPOBANDO E.S.P. IPIALES -VTO EL ROSAL 2 SUB ZONA RIO GUAITARA</t>
  </si>
  <si>
    <t>META INDIVIDUAL EMPOBANDO E.S.P. IPIALES - VTO CRISTO REY 1 SUB ZONA RIO GUAITARA</t>
  </si>
  <si>
    <t>META INDIVIDUAL EMPOBANDO E.S.P. IPIALES -VTO CRISTO REY 2 SUB ZONA RIO GUAITARA</t>
  </si>
  <si>
    <t>META INDIVIDUAL EMPOBANDO E.S.P. IPIALES -VTO SAGUARAN SUB ZONA RIO GUAITARA</t>
  </si>
  <si>
    <t>META INDIVIDAL EMPOBANDO E.S.P. IPIALES -VTO EL CALVARIO SUB ZONA RIO GUAITARA</t>
  </si>
  <si>
    <t>METAINDIVIDUAL EMPOBANDO E.S.P. IPIALES -VTO LA PRADERA  SUB ZONA RIO GUAITARA</t>
  </si>
  <si>
    <t>META IDIVIDUAL EMPOBANDO E.S.P. IPIALES -VTO COLECTOR NORTE SUB ZONA RIO GUAITARA</t>
  </si>
  <si>
    <t>META INDIVIDUAL EMPOBANDO E.S.P. IPIALES -VTO LA ESMERALDA SUB ZONA RIO GUAITARA</t>
  </si>
  <si>
    <t>META INDIVIDUAL EMPOBANDO E.S.P. IPIALES - VTO URBANIZACIÓN 1 DE MAYO 1 SUB ZONA RIO GUAITARA</t>
  </si>
  <si>
    <t>META INDIVIDUAL EMPOBANDO E.S.P. IPIALES -URBANIZACIÓN 1 DE MAYO 2 SUB ZONA RIO GUAITARA</t>
  </si>
  <si>
    <t>META INDIVIDUAL EMPOBANDO E.S.P. IPIALES -VTO CÁRCEL SUB ZONA RIO GUAITARA</t>
  </si>
  <si>
    <t>META INDIVIDUAL EMPOBANDO E.S.P. IPIALES -VTO ABASTOS POZO SÉPTICO SUB ZONA RIO GUAITARA</t>
  </si>
  <si>
    <t>META INDIVIDUAL EMPOBANDO E.S.P. IPIALES -VTO LOS CHILCOS  SUB ZONA RIO GUAITARA</t>
  </si>
  <si>
    <t>META INDIVIDUAL EMPOBANDO E.S.P. IPIALES -VTO  URBANIZACIÓN SIMÓN BOLIVAR SUB ZONA RIO GUAITARA</t>
  </si>
  <si>
    <t>META INDIVIDUAL EMPOBANDO E.S.P. IPIALES -VTO  VERTIMIENTOS ÁREAS SIN COBERTURA  SUB ZONA RIO GUAITARA</t>
  </si>
  <si>
    <t>META GLOBAL IPIALES-. RIO GUAITARA- SUB ZONA RIO GUAITARA</t>
  </si>
  <si>
    <t>META GLOBAL AGUAS DEL GUILQUE SAS E.S.P LA FLORIDA- SUB ZONA RIO GUAITARA</t>
  </si>
  <si>
    <t>META INDIVDUAL AGUAS DEL GUILQUE SAS E.S.P LA FLORIDA VTO  EL RODEO - Q  EL RODEO- SUB ZONA RIO GUAITARA</t>
  </si>
  <si>
    <t>META GLOBAL CORSEN LTDA - NARIÑO . QUEBRADA POZO VERDE. Q SANTO DOMINGO . SUB ZONA RIO GUAITARA</t>
  </si>
  <si>
    <t>META INDIVIDUAL CORSEN LTDA - NARIÑO . QUEBRADA POZO VERDE- VEREDA EL SILENCIO . SUB ZONA RIO GUAITARA</t>
  </si>
  <si>
    <t>META INDIVIDUAL CORSEN LTDA - NARIÑO . QUEBRADA POZO VERDE- VTO 1 . SUB ZONA RIO GUAITARA</t>
  </si>
  <si>
    <t>META INDIVIDUAL CORSEN LTDA - NARIÑO . QUEBRADA POZO VERDE- VTO 2. SUB ZONA RIO GUAITARA</t>
  </si>
  <si>
    <t>META INDIVIDUAL CORSEN LTDA - NARIÑO . Q SANTO DOMINGO- VTO 3 . SUB ZONA RIO GUAITARA</t>
  </si>
  <si>
    <t>META GLOBAL ECOSPINA - OSPINA- RIO SAPUYES. Q. LOS CHORROS . SUB ZONA RIO GUAITARA</t>
  </si>
  <si>
    <t>META INDIVIDUAL ECOSPINA - OSPINA-EL DIVISO Q. YALE . SUB ZONA RIO GUAITARA</t>
  </si>
  <si>
    <t>META INDIVIDUAL ECOSPINA - OSPINA- EL SOCORRO 1. Q. YALE SUB ZONA RIO GUAITARA</t>
  </si>
  <si>
    <t>META INDIVIDUAL ECOSPINA - OSPINA- EL SOCORRO 2. Q. YALE SUB ZONA RIO GUAITARA</t>
  </si>
  <si>
    <t>META INDIVIDUAL ECOSPINA - OSPINA- VTO SAN JUAN Q. SAN JUAN SUB ZONA RIO GUAITARA</t>
  </si>
  <si>
    <t>META INDIVIDUAL ECOSPINA - OSPINA-VTO URB. SAN CARLOS 1 Q YALE SUB ZONA RIO GUAITARA</t>
  </si>
  <si>
    <t>META INDIVIDUAL ECOSPINA - OSPINA-VTO URB. SAN CARLOS 2 Q YALE SUB ZONA RIO GUAITARA</t>
  </si>
  <si>
    <t>META GLOBAL EMPRESA DE SERVICIOS PUBLICOS DE POTOSI- CORRIENTES DIRECTAS SUB ZONA RIO GUAITARA</t>
  </si>
  <si>
    <t>META INDIVIDUAL EMPRESA DE SERVICIOS PUBLICOS DE POTOSI- CORRIENTES DIRECTAS SUB ZONA RIO GUAITARA</t>
  </si>
  <si>
    <t>META GLOBAL MUNICIPIO DE POTOSI TRAMO SUB ZONA RIO GUAITARA</t>
  </si>
  <si>
    <t>META GLOBAL EMPRESA DE SERVICIOS PÚBLICOS DOMICILIARIOS DE PROVIDENCIA- Q. LOS MOLINOS . Q. SANTA LUCIA- SUB ZONA RIO GUAITAR</t>
  </si>
  <si>
    <t>META INDIVIDUAL EMPRESA DE SERVICIOS PÚBLICOS DOMICILIARIOS DE PROVIDENCIA- Q. LOS MOLINOS . Q. SANTA LUCIA- SUB ZONA RIO GUAITAR</t>
  </si>
  <si>
    <t xml:space="preserve">META GLOBAL ESERP – PUERRES- RIO TESCUAL . SUB ZONA RIO GUAITARA </t>
  </si>
  <si>
    <t xml:space="preserve">META INDIVIDUAL ESERP – PUERRES- VTO EL PANTION Q. CHAMUZ O LA GREDA. SUB ZONA RIO GUAITARA </t>
  </si>
  <si>
    <t xml:space="preserve">META INDIVIDUAL ESERP – PUERRES- VTO NUEVO SECTOR Q EL PANTION  . SUB ZONA RIO GUAITARA </t>
  </si>
  <si>
    <t xml:space="preserve">META INDIVIDUAL  PUERRES-VTO EL PAJONAL Q EL PANTION . SUB ZONA RIO GUAITARA </t>
  </si>
  <si>
    <t xml:space="preserve">META INDIVIDUAL ESERP – PUERRES- VTO BARRIO CENTRO -Q EL PANTION . SUB ZONA RIO GUAITARA </t>
  </si>
  <si>
    <t xml:space="preserve">META INDIVIDUAL ESERP – PUERRES- VTO URB. SAN ANDRÉS- Q EL PANTION - RIO TESCUAL . SUB ZONA RIO GUAITARA </t>
  </si>
  <si>
    <t xml:space="preserve">META INDIVIDUAL ESERP – PUERRES-VTO LA CRUZ- Q LA CRUZ SUB ZONA RIO GUAITARA </t>
  </si>
  <si>
    <t>META GLOBAL MUNICIPIO DE PUERRES TRAMO SUB ZONA RIO GUAITARA</t>
  </si>
  <si>
    <t xml:space="preserve">META GLOBAL  EMPRESA DE SERVICIO PÚBLICOS DE SANDONA EMSAN ESP - COLECTOR MANANTIAL Q. BELEN. SUB ZONA RIO GUAITARA </t>
  </si>
  <si>
    <t xml:space="preserve">META INDIVIDUAL  EMPRESA DE SERVICIO PÚBLICOS DE SANDONA EMSAN ESP - COLECTOR MANANTIAL Q. BELEN. SUB ZONA RIO GUAITARA </t>
  </si>
  <si>
    <t xml:space="preserve">META INDIVIDUAL  EMPRESA DE SERVICIO PÚBLICOS DE SANDONA EMSAN ESP - COLECTOR MATADERO Q. BELEN. SUB ZONA RIO GUAITARA </t>
  </si>
  <si>
    <t xml:space="preserve">META INDIVIDUAL  EMPRESA DE SERVICIO PÚBLICOS DE SANDONA EMSAN ESP  COLECTOR CEMENTERIO Q. BELEN. SUB ZONA RIO GUAITARA </t>
  </si>
  <si>
    <t xml:space="preserve">META INDIVIDUAL  EMPRESA DE SERVICIO PÚBLICOS DE SANDONA EMSAN ESP .COLECTOR PORVENIR Q. BELEN. SUB ZONA RIO GUAITARA </t>
  </si>
  <si>
    <t xml:space="preserve">META INDIVIDUAL  EMPRESA DE SERVICIO PÚBLICOS DE SANDONA EMSAN ESP COLECTOR LA Y. Q. BELEN. SUB ZONA RIO GUAITARA </t>
  </si>
  <si>
    <t>META GLOBAL MUNICIPIO SANDONA- Q. BELEN Y MAGDALENA. SUB ZONA RIO GUAITARA</t>
  </si>
  <si>
    <t>META GLOBAL EMPOVIDA SANTA CRUZ DE GUACHAVEZ - PIMURA Q. EL PLACER- SUB ZONA RIO GUAITARA</t>
  </si>
  <si>
    <t>META INDIVIDUAL EMPOVIDA SANTA CRUZ DE GUACHAVEZ - VTO SAN FRANCISCO Q. EL PLACER- SUB ZONA RIO GUAITARA</t>
  </si>
  <si>
    <t>META INDIVIDUAL EMPOVIDA SANTA CRUZ DE GUACHAVEZ -  VTO SOLEDAD (PPAL) Q. EL PLACER- SUB ZONA RIO GUAITARA</t>
  </si>
  <si>
    <t>META GLOBLA AAADES- SAPUYES- RIO SAPUYES Q. EL CHILCO. SUB ZONA RIO GUAITARA</t>
  </si>
  <si>
    <t>META INDIVIDUAL AAADES- SAPUYES- VTO EL CHILCO - Q EL CHICLCO SUB ZONA RIO GUAITARA</t>
  </si>
  <si>
    <t>META INDIVIDUAL AAADES- SAPUYES- VTO EL SOCAVÓN Q. CHILCO SUB ZONA RIO GUAITARA</t>
  </si>
  <si>
    <t>META INDIVIDUAL AAADES- SAPUYES- VTO VILLA SAN PEDRO RIO SAPUYES SUB ZONA RIO GUAITARA</t>
  </si>
  <si>
    <t>META GLOBAL MUNICIPIO SAPUYES-. Q EL CHILCO RIO SAPUYES-SUB ZONA RIO GUAITARA</t>
  </si>
  <si>
    <t>META GLOBAL EMPOTANGUA - ADMINISTRACIÓN PUBLICA COOPERATIVA DE AGUA POTABLE Y SANEAMIENTO BASICO DE TANGUA. RIO BOBO. -SUB ZONA RIO GUAITARA</t>
  </si>
  <si>
    <t>META INDIVIDUAL EMPOTANGUA - ADMINISTRACIÓN PUBLICA COOPERATIVA DE AGUA POTABLE Y SANEAMIENTO BASICO DE TANGUA.  VTO EL CARMEN RIO BOBO. -SUB ZONA RIO GUAITARA</t>
  </si>
  <si>
    <t>META INDIVIDUAL EMPOTANGUA - ADMINISTRACIÓN PUBLICA COOPERATIVA DE AGUA POTABLE Y SANEAMIENTO BASICO DE TANGUA-VTO EL CARMEN 2 RIO BOBO. -SUB ZONA RIO GUAITARA</t>
  </si>
  <si>
    <t>META INDIVIDUAL EMPOTANGUA - ADMINISTRACIÓN PUBLICA COOPERATIVA DE AGUA POTABLE Y SANEAMIENTO BASICO DE TANGUA VTO EL CARMEN 3 RIO BOBO. -SUB ZONA RIO GUAITARA</t>
  </si>
  <si>
    <t>META INDIVIDUAL EMPOTANGUA - ADMINISTRACIÓN PUBLICA COOPERATIVA DE AGUA POTABLE Y SANEAMIENTO BASICO DE TANGUA VTO CORAZÓN DE JESÚS  RIO BOBO. -SUB ZONA RIO GUAITARA</t>
  </si>
  <si>
    <t>META INDIVIDUAL EMPOTANGUA - ADMINISTRACIÓN PUBLICA COOPERATIVA DE AGUA POTABLE Y SANEAMIENTO BASICO DE TANGUA. VTO BUENA ESPERANZA RIO BOBO. -SUB ZONA RIO GUAITARA</t>
  </si>
  <si>
    <t>META INDIVIDUAL EMPOTANGUA - ADMINISTRACIÓN PUBLICA COOPERATIVA DE AGUA POTABLE Y SANEAMIENTO BASICO DE TANGUA.VERTIMIENTOS AREA SIN COBERTURA RIO BOBO. -SUB ZONA RIO GUAITARA</t>
  </si>
  <si>
    <t>META GLOBAL EMPSA - TUQUERRES- RIO SAPUYES Q. EL RINCON.Q. SAN JUAN.  Q MANZANO Q CUJACO- SUB ZONA RIO GUAITARA</t>
  </si>
  <si>
    <t>META INDIVIDUAL EMPSA - TUQUERRES- VTO 1 Q. SAN JUAN. SUB ZONA RIO GUAITARA</t>
  </si>
  <si>
    <t>META INDIVIDUAL EMPSA - TUQUERRES- VTO 2 Q. SAN JUAN. SUB ZONA RIO GUAITARA</t>
  </si>
  <si>
    <t>META INDIVIDUAL EMPSA - TUQUERRES- VTO 3 Q. EL MANZANO. SUB ZONA RIO GUAITARA</t>
  </si>
  <si>
    <t>META INDIVIDUALGLOBAL EMPSA - TUQUERRES- VTO 4 Q. EL MANZANO. SUB ZONA RIO GUAITARA</t>
  </si>
  <si>
    <t>META GLOBAL EMPAAAYAC SAS ESP -  YACUANQUER. RIO BOBO Q. MAGDALENA. SUB ZONA RIO GUAITARA.</t>
  </si>
  <si>
    <t>META INDVIDUAL EMPAAAYAC SAS ESP -VTO 1 -  YACUANQUER. RIO BOBO Q. MAGDALENA. SUB ZONA RIO GUAITARA.</t>
  </si>
  <si>
    <t>META GLOBAL YACUANQUER. RIO BOBO Q. MAGDALENA- SUB ZONA RIO GUIATARA</t>
  </si>
  <si>
    <t>META GLOBAL  DBO Y SST SUB ZONA RIO GUAITARA SECTOR DOMÉSTICO</t>
  </si>
  <si>
    <t>META INDIVIDUAL COOPSERSANFRANCISCO CORDOBA VTO CARRIZAL-RIO TESCUAL SUB ZONA RIO GUAITARA</t>
  </si>
  <si>
    <t>META INDIVIDUAL COOPSERSANFRANCISCO CORDOBA VTO AARRAYAN-RIO TESCUAL SUB ZONA RIO GUAITARA</t>
  </si>
  <si>
    <t>META INDIVIDUAL COOPSERSANFRANCISCO CORDOBA VTO PUEBLO BAJO-RIO TESCUAL SUB ZONA RIO GUAITARA</t>
  </si>
  <si>
    <t>ALCALDIA MUNICIPAL DE CORDOBA_ARRAYANES. SUB ZONA GUAITARA</t>
  </si>
  <si>
    <t>EMSERP S.A. E.S.P. PUPIALES -COLECTOR 1 - ALAMBUERA</t>
  </si>
  <si>
    <t>EMSERP S.A. E.S.P. PUPIALES -COLECTOR 1 - LA VIRGEN</t>
  </si>
  <si>
    <t>EMSERP S.A. E.S.P. PUPIALES - COLECTOR 3 - SA JUAN CHIQUITO</t>
  </si>
  <si>
    <t>EMSERP S.A. E.S.P. PUPIALES - COLECTOR 4 - LA GRANJA</t>
  </si>
  <si>
    <t>ALCALDIA MUNICIPAL DE PUPIALES_CORREGIMIENTO JOSE MARIA HERNANDEZ . SUB ZONA RIO GUAITARA</t>
  </si>
  <si>
    <t>META GLOBAL MUNICIPIO DE PUPIALES- SUB ZONA RIO GUAITARA</t>
  </si>
  <si>
    <t>META INDIVIDUAL COOPSERGALERAS CONSACA- RIO AZUFRAL Q. LA CHANGOTA- SUB ZONA RIO GUAITARA</t>
  </si>
  <si>
    <t>META INDIVIDUAL  ALCALDIA MUNICIPAL DE ANCUYA VTO CHINGUAN CHORRO ALTO- CUENCA RIO GUAITARA CORRIENTES DIRECTAS</t>
  </si>
  <si>
    <t>META INDIVIDUAL ALCALDIA MUNICIPAL DE ANCUYA- VTO  EL LLANO- CUENCA RIO GUAITARA CORRIENTES DIRECTAS</t>
  </si>
  <si>
    <t>META INDIVIDUAL L ALCALDIA MUNICIPAL DE ANCUYA- VTO CAMILO TORRES MATADERO- CUENCA RIO GUAITARA CORRIENTES DIRECTAS</t>
  </si>
  <si>
    <t>META INDIVIDUAL ALCALDIA MUNICIPAL DE ANCUYA- VTO BRASILIA- CUENCA RIO GUAITARA CORRIENTES DIRECTAS</t>
  </si>
  <si>
    <t>META GLOBAL EMSERP PUPIALES- Q. ALAMBUERA. RIO BOQUERON . CUENCA RIO GUAITARA</t>
  </si>
  <si>
    <t>META INDIVIDUAL  ALCALDIA MUNICIPAL DE ANCUYA CUENCA RIO GUAITARA CORRIENTES DIRECTAS</t>
  </si>
  <si>
    <t>EMPOCARLOSAMA S.A.S.  COLECTO 1 - TANFUELAN (PPAL)</t>
  </si>
  <si>
    <t>EMPOCARLOSAMA S.A.S.  - COLECTOR 2-EL PIRIO</t>
  </si>
  <si>
    <t>EMPOCARLOSAMA S.A.S.  - COLECTOR 3-PTAR SAN BERNARDO</t>
  </si>
  <si>
    <t>ACOOPEÑOL E.SP - COLECTOR 1 - VILLAFLOR</t>
  </si>
  <si>
    <t>ACOOPEÑOL E.SP - COLECTOR 2 -EL PEÑOL</t>
  </si>
  <si>
    <t>ACOOPEÑOL E.SP - COLECTOR 3 -VILLA DEL ROSARIO</t>
  </si>
  <si>
    <t>META GLOBAL ACOOPEÑOL- MUNICIPIO EL PEÑOL- RIO MOLINOYACO Q. DON JUAN - SUB ZONA RIO GUAITARA</t>
  </si>
  <si>
    <t>META GLOBAL MPIO DE GUAITARILLA. - SUB ZONA GUIATARA</t>
  </si>
  <si>
    <t>META GLOBAL EMCOILES - ILES  Q LA LLAVE RIO GUAITARA</t>
  </si>
  <si>
    <t>META GLOBAL MUNICIPIO DE LA FLORIDA- SUB ZONA RIO GUAITARA</t>
  </si>
  <si>
    <t>ALCALDIA DE LA FLORIDA - CENTRO EL RODEO</t>
  </si>
  <si>
    <t>ALCALDIA DE LA FLORIDA - CENTRO LOS ROBLES</t>
  </si>
  <si>
    <t>ALCALDIA DE NARIÑO - VEREDA EL SILENCIO</t>
  </si>
  <si>
    <t>META GLOBAL MUNICIPIO DE NARIÑO</t>
  </si>
  <si>
    <t>ALCALDIA DE CONTADERO -  CORREGIMIENTO ALCANTARILLADO- ALDEA DE MARIA</t>
  </si>
  <si>
    <t>META GLOBAL MUNICIPIO DE CONTADERO- SUB ZONA RIO GUAITARA</t>
  </si>
  <si>
    <t>ALCALDIA MUNICIPAL DE IPIALES ASOCIACIO VIVIENDA INTERES SOCIAL 12 DE JUNIO</t>
  </si>
  <si>
    <t>META GLOBAL EMPOCARLOSAMA S.A.S. - CUASPUD CARLOSAMA- RIO BLANCO SUB ZONA RIO GUIATARA</t>
  </si>
  <si>
    <t>CONSTRUCCION DE PLANTA DE TRATAMIENTO SECTOR CARCHI</t>
  </si>
  <si>
    <t>META GLOBAL ALCALDIA MUNICIPAL DE CUASPUD CARLOSAMA</t>
  </si>
  <si>
    <t>META GLOBAL EMPOGUAITARILLA-  SUB ZONA RIO GUIATARA</t>
  </si>
  <si>
    <t>ALCALDIA DE LA FLORIDA -MATITUY</t>
  </si>
  <si>
    <t>META INDIVIDUAL COOPSERSANFRANCISCO CORDOBA -RIO TESCUAL SUB ZONA RIO GUAITARA</t>
  </si>
  <si>
    <t>META INDIVIDUAL AGUAS DEL FRAILEJÓN- GUALMATÁN- VTO PILISPI RIO GUAITARA</t>
  </si>
  <si>
    <t>META INDIVIDUAL AGUAS DEL FRAILEJÓN- GUALMATÁN- VTO LA BOYACA (CHORRO BLANCO) .  RIO GUAITARA</t>
  </si>
  <si>
    <t>ASUASPIM - IMUES - COLECTOR 1 - SANTA ROSA</t>
  </si>
  <si>
    <t>ASUASPIM - COLECTOR 2 -LIBERTAD</t>
  </si>
  <si>
    <t>ASUASPIM - COLECTOR 3 -LOS ESTUDIANTES</t>
  </si>
  <si>
    <t>PUNTOS DE VERTIMIENTO A UNIFICAR</t>
  </si>
  <si>
    <t>AÑO DE UNIFICACIÓN DE PUNTO DE VERTIMIENTO</t>
  </si>
  <si>
    <t>NINGUNO</t>
  </si>
  <si>
    <t>SE UNIFICAN LOS PUNTOS 2,3 Y 4</t>
  </si>
  <si>
    <t>2023-2024</t>
  </si>
  <si>
    <t>SE UNIFICAN LOS PUNTOS 1 Y 2</t>
  </si>
  <si>
    <t>2021-2023</t>
  </si>
  <si>
    <t>SE UNIFICAN LOS PUNTOS 3 Y 4</t>
  </si>
  <si>
    <t>2026-2028</t>
  </si>
  <si>
    <t>2019-2021</t>
  </si>
  <si>
    <t>UNIFICACION BARRIOS SAN ANTONIO Y MIRAFLORES</t>
  </si>
  <si>
    <t>SE UNIFICA PUNTOS 4,5,6,7,8 Y 9</t>
  </si>
  <si>
    <t>SE UNIFICA LOS PUNTOS 1,2, Y 3</t>
  </si>
  <si>
    <t>META INDIVIDUAL EMPOSOTOMAYOR- LOS ANDES SOTOMAYOR -VTO LA AURORA Q. PISCOYACO - RIO GUIATARA</t>
  </si>
  <si>
    <t>SE UNIFICAN PUNTOS 1 Y 2</t>
  </si>
  <si>
    <t>SE UNIFICAN PUNTOS 2 Y 3</t>
  </si>
  <si>
    <t>2010-2011</t>
  </si>
  <si>
    <t>NO EPECIFICA</t>
  </si>
  <si>
    <t>SE UNIFICAN LOS PUNTOS DE VERTIMIENTO 1,2, 3 Y 6</t>
  </si>
  <si>
    <t>SE UNIFICAN LOS PUNTOS DE VERTIMIENTO 4 Y 5</t>
  </si>
  <si>
    <t>No se especifica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</si>
</sst>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\ * #,##0_-;\-&quot;$&quot;\ * #,##0_-;_-&quot;$&quot;\ * &quot;-&quot;_-;_-@_-"/>
    <numFmt numFmtId="164" formatCode="0.000"/>
    <numFmt numFmtId="165" formatCode="0.0"/>
    <numFmt numFmtId="166" formatCode="_-&quot;$&quot;* #,##0.00_-;\-&quot;$&quot;* #,##0.00_-;_-&quot;$&quot;* &quot;-&quot;??_-;_-@_-"/>
    <numFmt numFmtId="167" formatCode="_-* #,##0.00\ &quot;€&quot;_-;\-* #,##0.00\ &quot;€&quot;_-;_-* &quot;-&quot;??\ &quot;€&quot;_-;_-@_-"/>
    <numFmt numFmtId="168" formatCode="_(&quot;$&quot;\ * #,##0.00_);_(&quot;$&quot;\ * \(#,##0.00\);_(&quot;$&quot;\ 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5" fillId="0" borderId="0"/>
    <xf numFmtId="0" fontId="16" fillId="0" borderId="0"/>
  </cellStyleXfs>
  <cellXfs count="262">
    <xf numFmtId="0" fontId="0" fillId="0" borderId="0" xfId="0"/>
    <xf numFmtId="0" fontId="3" fillId="0" borderId="0" xfId="0" applyFont="1"/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6" fillId="3" borderId="15" xfId="0" applyFont="1" applyFill="1" applyBorder="1" applyAlignment="1">
      <alignment horizontal="right" vertical="top"/>
    </xf>
    <xf numFmtId="0" fontId="6" fillId="3" borderId="16" xfId="0" applyFont="1" applyFill="1" applyBorder="1" applyAlignment="1">
      <alignment horizontal="right" vertical="top"/>
    </xf>
    <xf numFmtId="0" fontId="6" fillId="3" borderId="17" xfId="0" applyFont="1" applyFill="1" applyBorder="1" applyAlignment="1">
      <alignment horizontal="right" vertical="top"/>
    </xf>
    <xf numFmtId="164" fontId="5" fillId="0" borderId="6" xfId="0" applyNumberFormat="1" applyFont="1" applyFill="1" applyBorder="1" applyAlignment="1">
      <alignment horizontal="right" vertical="top"/>
    </xf>
    <xf numFmtId="164" fontId="7" fillId="0" borderId="6" xfId="0" applyNumberFormat="1" applyFont="1" applyBorder="1" applyAlignment="1">
      <alignment horizontal="right" vertical="top"/>
    </xf>
    <xf numFmtId="164" fontId="7" fillId="0" borderId="8" xfId="0" applyNumberFormat="1" applyFont="1" applyBorder="1" applyAlignment="1">
      <alignment horizontal="right" vertical="top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right" vertical="top"/>
    </xf>
    <xf numFmtId="2" fontId="5" fillId="0" borderId="9" xfId="0" applyNumberFormat="1" applyFont="1" applyFill="1" applyBorder="1" applyAlignment="1">
      <alignment horizontal="right" vertical="top"/>
    </xf>
    <xf numFmtId="2" fontId="8" fillId="0" borderId="24" xfId="0" applyNumberFormat="1" applyFont="1" applyBorder="1" applyAlignment="1">
      <alignment horizontal="right" vertical="top" wrapText="1"/>
    </xf>
    <xf numFmtId="2" fontId="7" fillId="0" borderId="6" xfId="0" applyNumberFormat="1" applyFont="1" applyBorder="1" applyAlignment="1">
      <alignment horizontal="right" vertical="top"/>
    </xf>
    <xf numFmtId="2" fontId="7" fillId="0" borderId="8" xfId="0" applyNumberFormat="1" applyFont="1" applyBorder="1" applyAlignment="1">
      <alignment horizontal="right" vertical="top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top"/>
    </xf>
    <xf numFmtId="2" fontId="5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top"/>
    </xf>
    <xf numFmtId="165" fontId="8" fillId="0" borderId="24" xfId="0" applyNumberFormat="1" applyFont="1" applyBorder="1" applyAlignment="1">
      <alignment horizontal="right" vertical="top" wrapText="1"/>
    </xf>
    <xf numFmtId="2" fontId="5" fillId="4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5" fillId="4" borderId="36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2" fontId="12" fillId="0" borderId="24" xfId="0" applyNumberFormat="1" applyFont="1" applyBorder="1" applyAlignment="1">
      <alignment horizontal="right" wrapText="1"/>
    </xf>
    <xf numFmtId="2" fontId="11" fillId="0" borderId="6" xfId="0" applyNumberFormat="1" applyFont="1" applyFill="1" applyBorder="1" applyAlignment="1">
      <alignment horizontal="right"/>
    </xf>
    <xf numFmtId="2" fontId="12" fillId="0" borderId="6" xfId="0" applyNumberFormat="1" applyFont="1" applyBorder="1" applyAlignment="1">
      <alignment horizontal="right"/>
    </xf>
    <xf numFmtId="2" fontId="11" fillId="0" borderId="5" xfId="0" applyNumberFormat="1" applyFont="1" applyFill="1" applyBorder="1" applyAlignment="1">
      <alignment horizontal="right"/>
    </xf>
    <xf numFmtId="2" fontId="12" fillId="0" borderId="6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 horizontal="right" wrapText="1"/>
    </xf>
    <xf numFmtId="0" fontId="6" fillId="3" borderId="25" xfId="0" applyFont="1" applyFill="1" applyBorder="1" applyAlignment="1">
      <alignment horizontal="right" vertical="top"/>
    </xf>
    <xf numFmtId="2" fontId="5" fillId="0" borderId="39" xfId="0" applyNumberFormat="1" applyFont="1" applyFill="1" applyBorder="1" applyAlignment="1">
      <alignment horizontal="right" vertical="top"/>
    </xf>
    <xf numFmtId="2" fontId="13" fillId="0" borderId="24" xfId="0" applyNumberFormat="1" applyFont="1" applyBorder="1" applyAlignment="1">
      <alignment horizontal="right" vertical="top"/>
    </xf>
    <xf numFmtId="0" fontId="2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right"/>
    </xf>
    <xf numFmtId="2" fontId="7" fillId="0" borderId="24" xfId="0" applyNumberFormat="1" applyFont="1" applyBorder="1" applyAlignment="1">
      <alignment horizontal="right" vertical="top" wrapText="1"/>
    </xf>
    <xf numFmtId="2" fontId="7" fillId="4" borderId="8" xfId="0" applyNumberFormat="1" applyFont="1" applyFill="1" applyBorder="1" applyAlignment="1">
      <alignment horizontal="right" vertical="top"/>
    </xf>
    <xf numFmtId="2" fontId="12" fillId="0" borderId="24" xfId="0" applyNumberFormat="1" applyFont="1" applyBorder="1" applyAlignment="1">
      <alignment horizontal="right" vertical="center" wrapText="1"/>
    </xf>
    <xf numFmtId="2" fontId="11" fillId="0" borderId="5" xfId="0" applyNumberFormat="1" applyFont="1" applyFill="1" applyBorder="1" applyAlignment="1">
      <alignment horizontal="right" vertical="center"/>
    </xf>
    <xf numFmtId="2" fontId="11" fillId="0" borderId="6" xfId="0" applyNumberFormat="1" applyFont="1" applyFill="1" applyBorder="1" applyAlignment="1">
      <alignment horizontal="right" vertical="center"/>
    </xf>
    <xf numFmtId="2" fontId="12" fillId="0" borderId="6" xfId="0" applyNumberFormat="1" applyFont="1" applyBorder="1" applyAlignment="1">
      <alignment horizontal="right" vertical="center"/>
    </xf>
    <xf numFmtId="2" fontId="12" fillId="0" borderId="8" xfId="0" applyNumberFormat="1" applyFont="1" applyBorder="1" applyAlignment="1">
      <alignment horizontal="right" vertical="center"/>
    </xf>
    <xf numFmtId="2" fontId="8" fillId="6" borderId="24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2" fontId="5" fillId="4" borderId="0" xfId="0" applyNumberFormat="1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center" vertical="center" wrapText="1"/>
    </xf>
    <xf numFmtId="2" fontId="5" fillId="4" borderId="0" xfId="0" applyNumberFormat="1" applyFont="1" applyFill="1" applyBorder="1" applyAlignment="1">
      <alignment horizontal="right" vertical="top"/>
    </xf>
    <xf numFmtId="2" fontId="8" fillId="4" borderId="24" xfId="0" applyNumberFormat="1" applyFont="1" applyFill="1" applyBorder="1" applyAlignment="1">
      <alignment horizontal="right" vertical="top" wrapText="1"/>
    </xf>
    <xf numFmtId="2" fontId="5" fillId="4" borderId="19" xfId="0" applyNumberFormat="1" applyFont="1" applyFill="1" applyBorder="1" applyAlignment="1">
      <alignment horizontal="right" vertical="top"/>
    </xf>
    <xf numFmtId="0" fontId="3" fillId="4" borderId="0" xfId="0" applyFont="1" applyFill="1"/>
    <xf numFmtId="0" fontId="5" fillId="0" borderId="3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right" vertical="top"/>
    </xf>
    <xf numFmtId="2" fontId="8" fillId="0" borderId="5" xfId="0" applyNumberFormat="1" applyFont="1" applyBorder="1" applyAlignment="1">
      <alignment horizontal="right" vertical="top" wrapText="1"/>
    </xf>
    <xf numFmtId="0" fontId="6" fillId="3" borderId="27" xfId="0" applyFont="1" applyFill="1" applyBorder="1" applyAlignment="1">
      <alignment horizontal="right" vertical="top"/>
    </xf>
    <xf numFmtId="0" fontId="6" fillId="3" borderId="41" xfId="0" applyFont="1" applyFill="1" applyBorder="1" applyAlignment="1">
      <alignment horizontal="right" vertical="top"/>
    </xf>
    <xf numFmtId="2" fontId="8" fillId="0" borderId="39" xfId="0" applyNumberFormat="1" applyFont="1" applyBorder="1" applyAlignment="1">
      <alignment horizontal="right" vertical="top" wrapText="1"/>
    </xf>
    <xf numFmtId="0" fontId="3" fillId="0" borderId="24" xfId="0" applyFont="1" applyBorder="1"/>
    <xf numFmtId="2" fontId="13" fillId="4" borderId="24" xfId="0" applyNumberFormat="1" applyFont="1" applyFill="1" applyBorder="1" applyAlignment="1">
      <alignment vertical="top"/>
    </xf>
    <xf numFmtId="2" fontId="17" fillId="4" borderId="24" xfId="0" applyNumberFormat="1" applyFont="1" applyFill="1" applyBorder="1" applyAlignment="1">
      <alignment horizontal="right" vertical="top" wrapText="1"/>
    </xf>
    <xf numFmtId="2" fontId="1" fillId="4" borderId="5" xfId="0" applyNumberFormat="1" applyFont="1" applyFill="1" applyBorder="1" applyAlignment="1">
      <alignment horizontal="right" vertical="top"/>
    </xf>
    <xf numFmtId="2" fontId="1" fillId="4" borderId="9" xfId="0" applyNumberFormat="1" applyFont="1" applyFill="1" applyBorder="1" applyAlignment="1">
      <alignment horizontal="right" vertical="top"/>
    </xf>
    <xf numFmtId="2" fontId="18" fillId="4" borderId="24" xfId="0" applyNumberFormat="1" applyFont="1" applyFill="1" applyBorder="1" applyAlignment="1">
      <alignment horizontal="right"/>
    </xf>
    <xf numFmtId="2" fontId="5" fillId="0" borderId="6" xfId="0" applyNumberFormat="1" applyFont="1" applyFill="1" applyBorder="1" applyAlignment="1">
      <alignment horizontal="center"/>
    </xf>
    <xf numFmtId="2" fontId="19" fillId="0" borderId="6" xfId="0" applyNumberFormat="1" applyFont="1" applyBorder="1" applyAlignment="1">
      <alignment horizontal="right"/>
    </xf>
    <xf numFmtId="2" fontId="19" fillId="0" borderId="8" xfId="0" applyNumberFormat="1" applyFont="1" applyBorder="1" applyAlignment="1">
      <alignment horizontal="right"/>
    </xf>
    <xf numFmtId="2" fontId="5" fillId="0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2" fontId="5" fillId="4" borderId="9" xfId="0" applyNumberFormat="1" applyFont="1" applyFill="1" applyBorder="1" applyAlignment="1">
      <alignment horizontal="right" vertical="top"/>
    </xf>
    <xf numFmtId="0" fontId="9" fillId="0" borderId="7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vertical="center"/>
    </xf>
    <xf numFmtId="0" fontId="5" fillId="9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vertical="center"/>
    </xf>
    <xf numFmtId="0" fontId="5" fillId="11" borderId="6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vertical="center"/>
    </xf>
    <xf numFmtId="0" fontId="5" fillId="11" borderId="1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0" borderId="43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3" borderId="21" xfId="2" applyFont="1" applyFill="1" applyBorder="1" applyAlignment="1">
      <alignment horizontal="center" vertical="center" wrapText="1"/>
    </xf>
    <xf numFmtId="0" fontId="2" fillId="3" borderId="32" xfId="2" applyFont="1" applyFill="1" applyBorder="1" applyAlignment="1">
      <alignment horizontal="center" vertical="center" wrapText="1"/>
    </xf>
    <xf numFmtId="0" fontId="2" fillId="3" borderId="30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44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9" xfId="2" applyFont="1" applyFill="1" applyBorder="1" applyAlignment="1">
      <alignment horizontal="center" vertical="center" wrapText="1"/>
    </xf>
    <xf numFmtId="0" fontId="2" fillId="3" borderId="22" xfId="2" applyFont="1" applyFill="1" applyBorder="1" applyAlignment="1">
      <alignment horizontal="center" vertical="center" wrapText="1"/>
    </xf>
    <xf numFmtId="0" fontId="2" fillId="3" borderId="18" xfId="2" applyFont="1" applyFill="1" applyBorder="1" applyAlignment="1">
      <alignment horizontal="center" vertical="center" wrapText="1"/>
    </xf>
    <xf numFmtId="0" fontId="2" fillId="3" borderId="19" xfId="2" applyFont="1" applyFill="1" applyBorder="1" applyAlignment="1">
      <alignment horizontal="center" vertical="center" wrapText="1"/>
    </xf>
    <xf numFmtId="0" fontId="2" fillId="3" borderId="20" xfId="2" applyFont="1" applyFill="1" applyBorder="1" applyAlignment="1">
      <alignment horizontal="center" vertical="center" wrapText="1"/>
    </xf>
    <xf numFmtId="0" fontId="2" fillId="4" borderId="25" xfId="2" applyFont="1" applyFill="1" applyBorder="1" applyAlignment="1">
      <alignment horizontal="center" vertical="center" wrapText="1"/>
    </xf>
    <xf numFmtId="0" fontId="2" fillId="4" borderId="26" xfId="2" applyFont="1" applyFill="1" applyBorder="1" applyAlignment="1">
      <alignment horizontal="center" vertical="center" wrapText="1"/>
    </xf>
    <xf numFmtId="0" fontId="9" fillId="4" borderId="25" xfId="2" applyFont="1" applyFill="1" applyBorder="1" applyAlignment="1">
      <alignment horizontal="center" vertical="center" wrapText="1"/>
    </xf>
    <xf numFmtId="0" fontId="9" fillId="4" borderId="4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center" vertical="center" wrapText="1"/>
    </xf>
    <xf numFmtId="0" fontId="2" fillId="4" borderId="43" xfId="2" applyFont="1" applyFill="1" applyBorder="1" applyAlignment="1">
      <alignment horizontal="center" vertical="center" wrapText="1"/>
    </xf>
    <xf numFmtId="0" fontId="2" fillId="0" borderId="25" xfId="2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9" fillId="10" borderId="29" xfId="2" applyFont="1" applyFill="1" applyBorder="1" applyAlignment="1">
      <alignment horizontal="center" vertical="center" wrapText="1"/>
    </xf>
    <xf numFmtId="0" fontId="9" fillId="10" borderId="32" xfId="2" applyFont="1" applyFill="1" applyBorder="1" applyAlignment="1">
      <alignment horizontal="center" vertical="center" wrapText="1"/>
    </xf>
    <xf numFmtId="0" fontId="9" fillId="10" borderId="30" xfId="2" applyFont="1" applyFill="1" applyBorder="1" applyAlignment="1">
      <alignment horizontal="center" vertical="center" wrapText="1"/>
    </xf>
    <xf numFmtId="0" fontId="9" fillId="10" borderId="18" xfId="2" applyFont="1" applyFill="1" applyBorder="1" applyAlignment="1">
      <alignment horizontal="center" vertical="center" wrapText="1"/>
    </xf>
    <xf numFmtId="0" fontId="9" fillId="10" borderId="19" xfId="2" applyFont="1" applyFill="1" applyBorder="1" applyAlignment="1">
      <alignment horizontal="center" vertical="center" wrapText="1"/>
    </xf>
    <xf numFmtId="0" fontId="9" fillId="10" borderId="31" xfId="2" applyFont="1" applyFill="1" applyBorder="1" applyAlignment="1">
      <alignment horizontal="center" vertical="center" wrapText="1"/>
    </xf>
    <xf numFmtId="0" fontId="2" fillId="9" borderId="29" xfId="2" applyFont="1" applyFill="1" applyBorder="1" applyAlignment="1">
      <alignment horizontal="center" vertical="center" wrapText="1"/>
    </xf>
    <xf numFmtId="0" fontId="2" fillId="9" borderId="32" xfId="2" applyFont="1" applyFill="1" applyBorder="1" applyAlignment="1">
      <alignment horizontal="center" vertical="center" wrapText="1"/>
    </xf>
    <xf numFmtId="0" fontId="2" fillId="9" borderId="22" xfId="2" applyFont="1" applyFill="1" applyBorder="1" applyAlignment="1">
      <alignment horizontal="center" vertical="center" wrapText="1"/>
    </xf>
    <xf numFmtId="0" fontId="2" fillId="9" borderId="18" xfId="2" applyFont="1" applyFill="1" applyBorder="1" applyAlignment="1">
      <alignment horizontal="center" vertical="center" wrapText="1"/>
    </xf>
    <xf numFmtId="0" fontId="2" fillId="9" borderId="19" xfId="2" applyFont="1" applyFill="1" applyBorder="1" applyAlignment="1">
      <alignment horizontal="center" vertical="center" wrapText="1"/>
    </xf>
    <xf numFmtId="0" fontId="2" fillId="9" borderId="20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horizontal="center" vertical="center" wrapText="1"/>
    </xf>
    <xf numFmtId="0" fontId="2" fillId="0" borderId="31" xfId="2" applyFont="1" applyFill="1" applyBorder="1" applyAlignment="1">
      <alignment horizontal="center" vertical="center" wrapText="1"/>
    </xf>
    <xf numFmtId="0" fontId="2" fillId="0" borderId="27" xfId="2" applyFont="1" applyBorder="1" applyAlignment="1">
      <alignment horizontal="center" vertical="center" wrapText="1"/>
    </xf>
    <xf numFmtId="0" fontId="2" fillId="0" borderId="49" xfId="2" applyFont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0" fontId="2" fillId="0" borderId="21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top"/>
    </xf>
    <xf numFmtId="0" fontId="2" fillId="0" borderId="5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4" borderId="6" xfId="2" applyFont="1" applyFill="1" applyBorder="1" applyAlignment="1">
      <alignment horizontal="left" vertical="center" wrapText="1"/>
    </xf>
    <xf numFmtId="0" fontId="9" fillId="4" borderId="10" xfId="2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 wrapText="1"/>
    </xf>
    <xf numFmtId="0" fontId="9" fillId="0" borderId="30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4" borderId="5" xfId="2" applyFont="1" applyFill="1" applyBorder="1" applyAlignment="1">
      <alignment horizontal="center" vertical="center"/>
    </xf>
    <xf numFmtId="0" fontId="2" fillId="4" borderId="9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9" fillId="4" borderId="36" xfId="2" applyFont="1" applyFill="1" applyBorder="1" applyAlignment="1">
      <alignment horizontal="left" vertical="center" wrapText="1"/>
    </xf>
    <xf numFmtId="0" fontId="9" fillId="4" borderId="40" xfId="2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 wrapText="1"/>
    </xf>
    <xf numFmtId="0" fontId="9" fillId="4" borderId="26" xfId="2" applyFont="1" applyFill="1" applyBorder="1" applyAlignment="1">
      <alignment horizontal="left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 wrapText="1"/>
    </xf>
    <xf numFmtId="0" fontId="9" fillId="0" borderId="26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/>
    </xf>
    <xf numFmtId="0" fontId="2" fillId="0" borderId="28" xfId="2" applyFont="1" applyFill="1" applyBorder="1" applyAlignment="1">
      <alignment horizontal="center" vertical="center"/>
    </xf>
    <xf numFmtId="0" fontId="2" fillId="0" borderId="25" xfId="2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top"/>
    </xf>
    <xf numFmtId="0" fontId="2" fillId="0" borderId="45" xfId="2" applyFont="1" applyFill="1" applyBorder="1" applyAlignment="1">
      <alignment horizontal="center" vertical="center"/>
    </xf>
    <xf numFmtId="0" fontId="2" fillId="0" borderId="46" xfId="2" applyFont="1" applyFill="1" applyBorder="1" applyAlignment="1">
      <alignment horizontal="center" vertical="center"/>
    </xf>
    <xf numFmtId="0" fontId="2" fillId="0" borderId="47" xfId="2" applyFont="1" applyFill="1" applyBorder="1" applyAlignment="1">
      <alignment horizontal="center" vertical="center" wrapText="1"/>
    </xf>
    <xf numFmtId="0" fontId="2" fillId="0" borderId="4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31" xfId="2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19">
    <cellStyle name="Moneda [0] 2" xfId="5"/>
    <cellStyle name="Moneda 2" xfId="4"/>
    <cellStyle name="Moneda 3" xfId="6"/>
    <cellStyle name="Moneda 4" xfId="3"/>
    <cellStyle name="Moneda 5" xfId="7"/>
    <cellStyle name="Moneda 6" xfId="8"/>
    <cellStyle name="Moneda 7" xfId="9"/>
    <cellStyle name="Moneda 8" xfId="10"/>
    <cellStyle name="Moneda 9" xfId="11"/>
    <cellStyle name="Normal" xfId="0" builtinId="0"/>
    <cellStyle name="Normal 10" xfId="14"/>
    <cellStyle name="Normal 11 2" xfId="15"/>
    <cellStyle name="Normal 12" xfId="12"/>
    <cellStyle name="Normal 2" xfId="1"/>
    <cellStyle name="Normal 2 10" xfId="13"/>
    <cellStyle name="Normal 2 2" xfId="16"/>
    <cellStyle name="Normal 3" xfId="18"/>
    <cellStyle name="Normal 3 2" xfId="2"/>
    <cellStyle name="Normal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0</xdr:row>
      <xdr:rowOff>104776</xdr:rowOff>
    </xdr:from>
    <xdr:to>
      <xdr:col>2</xdr:col>
      <xdr:colOff>2552701</xdr:colOff>
      <xdr:row>3</xdr:row>
      <xdr:rowOff>155122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133351" y="104776"/>
          <a:ext cx="31813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5"/>
  <sheetViews>
    <sheetView tabSelected="1" topLeftCell="B704" zoomScale="80" zoomScaleNormal="80" workbookViewId="0">
      <selection activeCell="H714" sqref="H714"/>
    </sheetView>
  </sheetViews>
  <sheetFormatPr baseColWidth="10" defaultRowHeight="12.75" x14ac:dyDescent="0.2"/>
  <cols>
    <col min="1" max="1" width="0" style="1" hidden="1" customWidth="1"/>
    <col min="2" max="2" width="11.42578125" style="1"/>
    <col min="3" max="3" width="39.7109375" style="1" customWidth="1"/>
    <col min="4" max="4" width="29" style="261" customWidth="1"/>
    <col min="5" max="5" width="39.7109375" style="1" customWidth="1"/>
    <col min="6" max="6" width="33.42578125" style="1" customWidth="1"/>
    <col min="7" max="7" width="11.42578125" style="1"/>
    <col min="8" max="8" width="14.7109375" style="9" customWidth="1"/>
    <col min="9" max="9" width="9.7109375" style="9" customWidth="1"/>
    <col min="10" max="10" width="11.42578125" style="9" customWidth="1"/>
    <col min="11" max="11" width="9.42578125" style="9" customWidth="1"/>
    <col min="12" max="12" width="11.5703125" style="9" customWidth="1"/>
    <col min="13" max="13" width="8.42578125" style="9" customWidth="1"/>
    <col min="14" max="16384" width="11.42578125" style="1"/>
  </cols>
  <sheetData>
    <row r="1" spans="2:13" ht="12.75" customHeight="1" x14ac:dyDescent="0.2">
      <c r="B1" s="209"/>
      <c r="C1" s="210"/>
      <c r="D1" s="215" t="s">
        <v>95</v>
      </c>
      <c r="E1" s="251"/>
      <c r="F1" s="251"/>
      <c r="G1" s="251"/>
      <c r="H1" s="251"/>
      <c r="I1" s="251"/>
      <c r="J1" s="251"/>
      <c r="K1" s="251"/>
      <c r="L1" s="251"/>
      <c r="M1" s="252"/>
    </row>
    <row r="2" spans="2:13" ht="15" customHeight="1" x14ac:dyDescent="0.2">
      <c r="B2" s="211"/>
      <c r="C2" s="212"/>
      <c r="D2" s="253"/>
      <c r="E2" s="254"/>
      <c r="F2" s="254"/>
      <c r="G2" s="254"/>
      <c r="H2" s="254"/>
      <c r="I2" s="254"/>
      <c r="J2" s="254"/>
      <c r="K2" s="254"/>
      <c r="L2" s="254"/>
      <c r="M2" s="255"/>
    </row>
    <row r="3" spans="2:13" ht="15" customHeight="1" x14ac:dyDescent="0.2">
      <c r="B3" s="211"/>
      <c r="C3" s="212"/>
      <c r="D3" s="253"/>
      <c r="E3" s="254"/>
      <c r="F3" s="254"/>
      <c r="G3" s="254"/>
      <c r="H3" s="254"/>
      <c r="I3" s="254"/>
      <c r="J3" s="254"/>
      <c r="K3" s="254"/>
      <c r="L3" s="254"/>
      <c r="M3" s="255"/>
    </row>
    <row r="4" spans="2:13" ht="33.75" customHeight="1" thickBot="1" x14ac:dyDescent="0.25">
      <c r="B4" s="213"/>
      <c r="C4" s="214"/>
      <c r="D4" s="256"/>
      <c r="E4" s="257"/>
      <c r="F4" s="257"/>
      <c r="G4" s="257"/>
      <c r="H4" s="257"/>
      <c r="I4" s="257"/>
      <c r="J4" s="257"/>
      <c r="K4" s="257"/>
      <c r="L4" s="257"/>
      <c r="M4" s="258"/>
    </row>
    <row r="5" spans="2:13" ht="13.5" thickBot="1" x14ac:dyDescent="0.25">
      <c r="B5" s="194" t="s">
        <v>96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6"/>
    </row>
    <row r="6" spans="2:13" ht="13.5" thickBot="1" x14ac:dyDescent="0.25">
      <c r="B6" s="130" t="s">
        <v>0</v>
      </c>
      <c r="C6" s="132"/>
      <c r="D6" s="259" t="s">
        <v>256</v>
      </c>
      <c r="E6" s="120" t="s">
        <v>257</v>
      </c>
      <c r="F6" s="176" t="s">
        <v>13</v>
      </c>
      <c r="G6" s="177"/>
      <c r="H6" s="240" t="s">
        <v>12</v>
      </c>
      <c r="I6" s="241"/>
      <c r="J6" s="241"/>
      <c r="K6" s="241"/>
      <c r="L6" s="241"/>
      <c r="M6" s="242"/>
    </row>
    <row r="7" spans="2:13" ht="13.5" thickBot="1" x14ac:dyDescent="0.25">
      <c r="B7" s="133"/>
      <c r="C7" s="135"/>
      <c r="D7" s="260"/>
      <c r="E7" s="121"/>
      <c r="F7" s="178"/>
      <c r="G7" s="179"/>
      <c r="H7" s="10" t="s">
        <v>11</v>
      </c>
      <c r="I7" s="53">
        <f>2019+1</f>
        <v>2020</v>
      </c>
      <c r="J7" s="11">
        <f>+I7+1</f>
        <v>2021</v>
      </c>
      <c r="K7" s="11">
        <f t="shared" ref="K7:M7" si="0">+J7+1</f>
        <v>2022</v>
      </c>
      <c r="L7" s="11">
        <f t="shared" si="0"/>
        <v>2023</v>
      </c>
      <c r="M7" s="12">
        <f t="shared" si="0"/>
        <v>2024</v>
      </c>
    </row>
    <row r="8" spans="2:13" ht="13.5" customHeight="1" thickBot="1" x14ac:dyDescent="0.25">
      <c r="B8" s="236" t="s">
        <v>1</v>
      </c>
      <c r="C8" s="238" t="s">
        <v>97</v>
      </c>
      <c r="D8" s="122" t="s">
        <v>258</v>
      </c>
      <c r="E8" s="122" t="s">
        <v>258</v>
      </c>
      <c r="F8" s="2" t="s">
        <v>3</v>
      </c>
      <c r="G8" s="3" t="s">
        <v>2</v>
      </c>
      <c r="H8" s="13">
        <v>22.068429250000001</v>
      </c>
      <c r="I8" s="55">
        <v>5.4932716080000006</v>
      </c>
      <c r="J8" s="21">
        <v>5.5591908672959987</v>
      </c>
      <c r="K8" s="21">
        <v>5.6259011577035523</v>
      </c>
      <c r="L8" s="21">
        <v>5.6934119715959941</v>
      </c>
      <c r="M8" s="22">
        <v>5.7617329152551466</v>
      </c>
    </row>
    <row r="9" spans="2:13" ht="29.25" customHeight="1" thickBot="1" x14ac:dyDescent="0.25">
      <c r="B9" s="237"/>
      <c r="C9" s="239"/>
      <c r="D9" s="123"/>
      <c r="E9" s="123"/>
      <c r="F9" s="4" t="s">
        <v>8</v>
      </c>
      <c r="G9" s="5" t="s">
        <v>2</v>
      </c>
      <c r="H9" s="13">
        <v>22.068429250000001</v>
      </c>
      <c r="I9" s="55">
        <v>5.4932716080000006</v>
      </c>
      <c r="J9" s="21">
        <v>5.5591908672959987</v>
      </c>
      <c r="K9" s="21">
        <v>5.6259011577035523</v>
      </c>
      <c r="L9" s="21">
        <v>5.6934119715959941</v>
      </c>
      <c r="M9" s="22">
        <v>5.7617329152551466</v>
      </c>
    </row>
    <row r="10" spans="2:13" ht="12.75" customHeight="1" x14ac:dyDescent="0.2">
      <c r="B10" s="124" t="s">
        <v>96</v>
      </c>
      <c r="C10" s="125"/>
      <c r="D10" s="125"/>
      <c r="E10" s="126"/>
      <c r="F10" s="6" t="s">
        <v>3</v>
      </c>
      <c r="G10" s="16" t="s">
        <v>2</v>
      </c>
      <c r="H10" s="18">
        <f>H8</f>
        <v>22.068429250000001</v>
      </c>
      <c r="I10" s="54">
        <f t="shared" ref="I10:J10" si="1">I8</f>
        <v>5.4932716080000006</v>
      </c>
      <c r="J10" s="18">
        <f t="shared" si="1"/>
        <v>5.5591908672959987</v>
      </c>
      <c r="K10" s="18">
        <f t="shared" ref="K10:M10" si="2">K8</f>
        <v>5.6259011577035523</v>
      </c>
      <c r="L10" s="18">
        <f t="shared" si="2"/>
        <v>5.6934119715959941</v>
      </c>
      <c r="M10" s="18">
        <f t="shared" si="2"/>
        <v>5.7617329152551466</v>
      </c>
    </row>
    <row r="11" spans="2:13" ht="13.5" thickBot="1" x14ac:dyDescent="0.25">
      <c r="B11" s="127"/>
      <c r="C11" s="128"/>
      <c r="D11" s="128"/>
      <c r="E11" s="129"/>
      <c r="F11" s="7" t="s">
        <v>5</v>
      </c>
      <c r="G11" s="17" t="s">
        <v>2</v>
      </c>
      <c r="H11" s="19">
        <f>H9</f>
        <v>22.068429250000001</v>
      </c>
      <c r="I11" s="19">
        <f t="shared" ref="I11:M11" si="3">+I9</f>
        <v>5.4932716080000006</v>
      </c>
      <c r="J11" s="19">
        <f t="shared" si="3"/>
        <v>5.5591908672959987</v>
      </c>
      <c r="K11" s="19">
        <f t="shared" si="3"/>
        <v>5.6259011577035523</v>
      </c>
      <c r="L11" s="19">
        <f t="shared" si="3"/>
        <v>5.6934119715959941</v>
      </c>
      <c r="M11" s="19">
        <f t="shared" si="3"/>
        <v>5.7617329152551466</v>
      </c>
    </row>
    <row r="12" spans="2:13" ht="13.5" customHeight="1" x14ac:dyDescent="0.2"/>
    <row r="13" spans="2:13" ht="13.5" thickBot="1" x14ac:dyDescent="0.25"/>
    <row r="14" spans="2:13" ht="13.5" thickBot="1" x14ac:dyDescent="0.25">
      <c r="B14" s="194" t="s">
        <v>98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6"/>
    </row>
    <row r="15" spans="2:13" ht="15.75" customHeight="1" thickBot="1" x14ac:dyDescent="0.25">
      <c r="B15" s="190" t="s">
        <v>0</v>
      </c>
      <c r="C15" s="191"/>
      <c r="D15" s="259" t="s">
        <v>256</v>
      </c>
      <c r="E15" s="120" t="s">
        <v>257</v>
      </c>
      <c r="F15" s="176" t="s">
        <v>13</v>
      </c>
      <c r="G15" s="177"/>
      <c r="H15" s="180" t="s">
        <v>12</v>
      </c>
      <c r="I15" s="181"/>
      <c r="J15" s="181"/>
      <c r="K15" s="181"/>
      <c r="L15" s="181"/>
      <c r="M15" s="182"/>
    </row>
    <row r="16" spans="2:13" ht="15.75" customHeight="1" thickBot="1" x14ac:dyDescent="0.25">
      <c r="B16" s="192"/>
      <c r="C16" s="193"/>
      <c r="D16" s="260"/>
      <c r="E16" s="121"/>
      <c r="F16" s="178"/>
      <c r="G16" s="179"/>
      <c r="H16" s="10" t="s">
        <v>11</v>
      </c>
      <c r="I16" s="11">
        <f>2019+1</f>
        <v>2020</v>
      </c>
      <c r="J16" s="11">
        <f>+I16+1</f>
        <v>2021</v>
      </c>
      <c r="K16" s="11">
        <f t="shared" ref="K16:M16" si="4">+J16+1</f>
        <v>2022</v>
      </c>
      <c r="L16" s="11">
        <f t="shared" si="4"/>
        <v>2023</v>
      </c>
      <c r="M16" s="12">
        <f t="shared" si="4"/>
        <v>2024</v>
      </c>
    </row>
    <row r="17" spans="2:13" ht="29.25" customHeight="1" thickBot="1" x14ac:dyDescent="0.25">
      <c r="B17" s="183" t="s">
        <v>1</v>
      </c>
      <c r="C17" s="205" t="s">
        <v>215</v>
      </c>
      <c r="D17" s="122" t="s">
        <v>258</v>
      </c>
      <c r="E17" s="122" t="s">
        <v>260</v>
      </c>
      <c r="F17" s="2" t="s">
        <v>3</v>
      </c>
      <c r="G17" s="3" t="s">
        <v>2</v>
      </c>
      <c r="H17" s="48">
        <v>2.3907500000000002</v>
      </c>
      <c r="I17" s="51">
        <v>2.4194390000000001</v>
      </c>
      <c r="J17" s="45">
        <v>2.4484722680000002</v>
      </c>
      <c r="K17" s="45">
        <v>2.4778539352160003</v>
      </c>
      <c r="L17" s="45">
        <v>2.5075881824385919</v>
      </c>
      <c r="M17" s="46">
        <v>2.5376792406278548</v>
      </c>
    </row>
    <row r="18" spans="2:13" ht="21.75" customHeight="1" thickBot="1" x14ac:dyDescent="0.25">
      <c r="B18" s="184"/>
      <c r="C18" s="206"/>
      <c r="D18" s="123"/>
      <c r="E18" s="123"/>
      <c r="F18" s="4" t="s">
        <v>8</v>
      </c>
      <c r="G18" s="5" t="s">
        <v>2</v>
      </c>
      <c r="H18" s="48">
        <v>2.3907500000000002</v>
      </c>
      <c r="I18" s="51">
        <v>2.4194390000000001</v>
      </c>
      <c r="J18" s="45">
        <v>2.4484722680000002</v>
      </c>
      <c r="K18" s="45">
        <v>2.4778539352160003</v>
      </c>
      <c r="L18" s="45">
        <v>2.5075881824385919</v>
      </c>
      <c r="M18" s="46">
        <v>2.5376792406278548</v>
      </c>
    </row>
    <row r="19" spans="2:13" ht="34.5" customHeight="1" x14ac:dyDescent="0.2">
      <c r="B19" s="183" t="s">
        <v>4</v>
      </c>
      <c r="C19" s="205" t="s">
        <v>216</v>
      </c>
      <c r="D19" s="147" t="s">
        <v>259</v>
      </c>
      <c r="E19" s="147">
        <v>2021</v>
      </c>
      <c r="F19" s="2" t="s">
        <v>3</v>
      </c>
      <c r="G19" s="3" t="s">
        <v>2</v>
      </c>
      <c r="H19" s="52">
        <v>29.856999999999999</v>
      </c>
      <c r="I19" s="52">
        <v>30.215284000000004</v>
      </c>
      <c r="J19" s="47">
        <v>5.6140964561087996</v>
      </c>
      <c r="K19" s="47">
        <v>5.6814656135821062</v>
      </c>
      <c r="L19" s="47">
        <v>5.7496432009450906</v>
      </c>
      <c r="M19" s="47">
        <v>5.8186389193564318</v>
      </c>
    </row>
    <row r="20" spans="2:13" ht="20.25" customHeight="1" thickBot="1" x14ac:dyDescent="0.25">
      <c r="B20" s="184"/>
      <c r="C20" s="206"/>
      <c r="D20" s="122"/>
      <c r="E20" s="122"/>
      <c r="F20" s="4" t="s">
        <v>5</v>
      </c>
      <c r="G20" s="5" t="s">
        <v>2</v>
      </c>
      <c r="H20" s="47">
        <v>29.856999999999999</v>
      </c>
      <c r="I20" s="47">
        <v>30.215284000000004</v>
      </c>
      <c r="J20" s="47">
        <v>5.6140964561087996</v>
      </c>
      <c r="K20" s="47">
        <v>5.6814656135821062</v>
      </c>
      <c r="L20" s="47">
        <v>5.7496432009450906</v>
      </c>
      <c r="M20" s="47">
        <v>5.8186389193564318</v>
      </c>
    </row>
    <row r="21" spans="2:13" ht="15.75" customHeight="1" thickBot="1" x14ac:dyDescent="0.25">
      <c r="B21" s="183" t="s">
        <v>6</v>
      </c>
      <c r="C21" s="205" t="s">
        <v>217</v>
      </c>
      <c r="D21" s="122"/>
      <c r="E21" s="122"/>
      <c r="F21" s="2" t="s">
        <v>3</v>
      </c>
      <c r="G21" s="3" t="s">
        <v>2</v>
      </c>
      <c r="H21" s="48">
        <v>67.39725</v>
      </c>
      <c r="I21" s="49">
        <v>68.206017000000003</v>
      </c>
      <c r="J21" s="45">
        <v>12.672896217854399</v>
      </c>
      <c r="K21" s="45">
        <v>12.824970972468652</v>
      </c>
      <c r="L21" s="45">
        <v>12.978870624138279</v>
      </c>
      <c r="M21" s="46">
        <v>13.134617071627936</v>
      </c>
    </row>
    <row r="22" spans="2:13" ht="38.25" customHeight="1" thickBot="1" x14ac:dyDescent="0.25">
      <c r="B22" s="184"/>
      <c r="C22" s="206"/>
      <c r="D22" s="122"/>
      <c r="E22" s="122"/>
      <c r="F22" s="4" t="s">
        <v>5</v>
      </c>
      <c r="G22" s="5" t="s">
        <v>2</v>
      </c>
      <c r="H22" s="48">
        <v>67.39725</v>
      </c>
      <c r="I22" s="49">
        <v>68.206017000000003</v>
      </c>
      <c r="J22" s="45">
        <v>12.672896217854399</v>
      </c>
      <c r="K22" s="45">
        <v>12.824970972468652</v>
      </c>
      <c r="L22" s="45">
        <v>12.978870624138279</v>
      </c>
      <c r="M22" s="46">
        <v>13.134617071627936</v>
      </c>
    </row>
    <row r="23" spans="2:13" ht="18" customHeight="1" thickBot="1" x14ac:dyDescent="0.25">
      <c r="B23" s="183" t="s">
        <v>7</v>
      </c>
      <c r="C23" s="205" t="s">
        <v>218</v>
      </c>
      <c r="D23" s="122"/>
      <c r="E23" s="122"/>
      <c r="F23" s="2" t="s">
        <v>3</v>
      </c>
      <c r="G23" s="3" t="s">
        <v>2</v>
      </c>
      <c r="H23" s="48">
        <v>13.176500000000001</v>
      </c>
      <c r="I23" s="49">
        <v>13.334617999999999</v>
      </c>
      <c r="J23" s="45">
        <v>2.4776146951775999</v>
      </c>
      <c r="K23" s="45">
        <v>2.5073460715197315</v>
      </c>
      <c r="L23" s="45">
        <v>2.5374342243779684</v>
      </c>
      <c r="M23" s="46">
        <v>2.5678834350705038</v>
      </c>
    </row>
    <row r="24" spans="2:13" ht="22.5" customHeight="1" thickBot="1" x14ac:dyDescent="0.25">
      <c r="B24" s="184"/>
      <c r="C24" s="206"/>
      <c r="D24" s="123"/>
      <c r="E24" s="123"/>
      <c r="F24" s="4" t="s">
        <v>5</v>
      </c>
      <c r="G24" s="5" t="s">
        <v>2</v>
      </c>
      <c r="H24" s="48">
        <v>13.176500000000001</v>
      </c>
      <c r="I24" s="49">
        <v>13.334617999999999</v>
      </c>
      <c r="J24" s="45">
        <v>2.4776146951775999</v>
      </c>
      <c r="K24" s="45">
        <v>2.5073460715197315</v>
      </c>
      <c r="L24" s="45">
        <v>2.5374342243779684</v>
      </c>
      <c r="M24" s="46">
        <v>2.5678834350705038</v>
      </c>
    </row>
    <row r="25" spans="2:13" ht="27.75" customHeight="1" thickBot="1" x14ac:dyDescent="0.25">
      <c r="B25" s="124" t="s">
        <v>98</v>
      </c>
      <c r="C25" s="125"/>
      <c r="D25" s="125"/>
      <c r="E25" s="126"/>
      <c r="F25" s="6" t="s">
        <v>3</v>
      </c>
      <c r="G25" s="16" t="s">
        <v>2</v>
      </c>
      <c r="H25" s="50">
        <f>H17+H19+H21+H23</f>
        <v>112.8215</v>
      </c>
      <c r="I25" s="50">
        <f t="shared" ref="I25:M26" si="5">I17+I19+I21+I23</f>
        <v>114.17535800000002</v>
      </c>
      <c r="J25" s="50">
        <f>J17+J19+J21+J23</f>
        <v>23.213079637140801</v>
      </c>
      <c r="K25" s="50">
        <f t="shared" si="5"/>
        <v>23.491636592786488</v>
      </c>
      <c r="L25" s="50">
        <f t="shared" si="5"/>
        <v>23.773536231899932</v>
      </c>
      <c r="M25" s="50">
        <f t="shared" si="5"/>
        <v>24.058818666682726</v>
      </c>
    </row>
    <row r="26" spans="2:13" ht="36" customHeight="1" x14ac:dyDescent="0.2">
      <c r="B26" s="127"/>
      <c r="C26" s="128"/>
      <c r="D26" s="128"/>
      <c r="E26" s="129"/>
      <c r="F26" s="7" t="s">
        <v>5</v>
      </c>
      <c r="G26" s="17" t="s">
        <v>2</v>
      </c>
      <c r="H26" s="50">
        <f>H18+H20+H22+H24</f>
        <v>112.8215</v>
      </c>
      <c r="I26" s="50">
        <f t="shared" si="5"/>
        <v>114.17535800000002</v>
      </c>
      <c r="J26" s="50">
        <f t="shared" si="5"/>
        <v>23.213079637140801</v>
      </c>
      <c r="K26" s="50">
        <f t="shared" si="5"/>
        <v>23.491636592786488</v>
      </c>
      <c r="L26" s="50">
        <f t="shared" si="5"/>
        <v>23.773536231899932</v>
      </c>
      <c r="M26" s="50">
        <f t="shared" si="5"/>
        <v>24.058818666682726</v>
      </c>
    </row>
    <row r="27" spans="2:13" ht="13.5" thickBot="1" x14ac:dyDescent="0.25"/>
    <row r="28" spans="2:13" ht="13.5" thickBot="1" x14ac:dyDescent="0.25">
      <c r="B28" s="194" t="s">
        <v>219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6"/>
    </row>
    <row r="29" spans="2:13" ht="13.5" thickBot="1" x14ac:dyDescent="0.25">
      <c r="B29" s="190" t="s">
        <v>0</v>
      </c>
      <c r="C29" s="191"/>
      <c r="D29" s="259" t="s">
        <v>256</v>
      </c>
      <c r="E29" s="120" t="s">
        <v>257</v>
      </c>
      <c r="F29" s="176" t="s">
        <v>13</v>
      </c>
      <c r="G29" s="177"/>
      <c r="H29" s="180" t="s">
        <v>12</v>
      </c>
      <c r="I29" s="181"/>
      <c r="J29" s="181"/>
      <c r="K29" s="181"/>
      <c r="L29" s="181"/>
      <c r="M29" s="182"/>
    </row>
    <row r="30" spans="2:13" ht="13.5" thickBot="1" x14ac:dyDescent="0.25">
      <c r="B30" s="192"/>
      <c r="C30" s="193"/>
      <c r="D30" s="260"/>
      <c r="E30" s="121"/>
      <c r="F30" s="178"/>
      <c r="G30" s="179"/>
      <c r="H30" s="10" t="s">
        <v>11</v>
      </c>
      <c r="I30" s="11">
        <f>2019+1</f>
        <v>2020</v>
      </c>
      <c r="J30" s="11">
        <f>+I30+1</f>
        <v>2021</v>
      </c>
      <c r="K30" s="11">
        <f t="shared" ref="K30" si="6">+J30+1</f>
        <v>2022</v>
      </c>
      <c r="L30" s="11">
        <f t="shared" ref="L30" si="7">+K30+1</f>
        <v>2023</v>
      </c>
      <c r="M30" s="12">
        <f t="shared" ref="M30" si="8">+L30+1</f>
        <v>2024</v>
      </c>
    </row>
    <row r="31" spans="2:13" ht="15" thickBot="1" x14ac:dyDescent="0.25">
      <c r="B31" s="183" t="s">
        <v>1</v>
      </c>
      <c r="C31" s="205" t="s">
        <v>219</v>
      </c>
      <c r="D31" s="122" t="s">
        <v>258</v>
      </c>
      <c r="E31" s="122" t="s">
        <v>258</v>
      </c>
      <c r="F31" s="2" t="s">
        <v>3</v>
      </c>
      <c r="G31" s="3" t="s">
        <v>2</v>
      </c>
      <c r="H31" s="48">
        <v>13.908602756445427</v>
      </c>
      <c r="I31" s="51">
        <v>5.1685257993527616</v>
      </c>
      <c r="J31" s="45">
        <v>5.2305481089449941</v>
      </c>
      <c r="K31" s="45">
        <v>5.2933146862523346</v>
      </c>
      <c r="L31" s="45">
        <v>5.3568344624873623</v>
      </c>
      <c r="M31" s="46">
        <v>5.4211164760372101</v>
      </c>
    </row>
    <row r="32" spans="2:13" ht="25.5" customHeight="1" thickBot="1" x14ac:dyDescent="0.25">
      <c r="B32" s="184"/>
      <c r="C32" s="206"/>
      <c r="D32" s="123"/>
      <c r="E32" s="123"/>
      <c r="F32" s="4" t="s">
        <v>8</v>
      </c>
      <c r="G32" s="5" t="s">
        <v>2</v>
      </c>
      <c r="H32" s="48">
        <v>13.908602756445427</v>
      </c>
      <c r="I32" s="51">
        <v>5.1685257993527616</v>
      </c>
      <c r="J32" s="45">
        <v>5.2305481089449941</v>
      </c>
      <c r="K32" s="45">
        <v>5.2933146862523346</v>
      </c>
      <c r="L32" s="45">
        <v>5.3568344624873623</v>
      </c>
      <c r="M32" s="46">
        <v>5.4211164760372101</v>
      </c>
    </row>
    <row r="33" spans="2:14" ht="13.5" thickBot="1" x14ac:dyDescent="0.25"/>
    <row r="34" spans="2:14" ht="13.5" thickBot="1" x14ac:dyDescent="0.25">
      <c r="B34" s="173" t="s">
        <v>220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5"/>
    </row>
    <row r="35" spans="2:14" ht="13.5" customHeight="1" thickBot="1" x14ac:dyDescent="0.25">
      <c r="B35" s="130" t="s">
        <v>0</v>
      </c>
      <c r="C35" s="131"/>
      <c r="D35" s="131"/>
      <c r="E35" s="148"/>
      <c r="F35" s="176" t="s">
        <v>13</v>
      </c>
      <c r="G35" s="177"/>
      <c r="H35" s="180" t="s">
        <v>12</v>
      </c>
      <c r="I35" s="181"/>
      <c r="J35" s="181"/>
      <c r="K35" s="181"/>
      <c r="L35" s="181"/>
      <c r="M35" s="182"/>
    </row>
    <row r="36" spans="2:14" ht="15.75" customHeight="1" thickBot="1" x14ac:dyDescent="0.25">
      <c r="B36" s="133"/>
      <c r="C36" s="134"/>
      <c r="D36" s="134"/>
      <c r="E36" s="149"/>
      <c r="F36" s="178"/>
      <c r="G36" s="179"/>
      <c r="H36" s="10" t="s">
        <v>11</v>
      </c>
      <c r="I36" s="11">
        <f>2019+1</f>
        <v>2020</v>
      </c>
      <c r="J36" s="11">
        <f>+I36+1</f>
        <v>2021</v>
      </c>
      <c r="K36" s="11">
        <f t="shared" ref="K36" si="9">+J36+1</f>
        <v>2022</v>
      </c>
      <c r="L36" s="11">
        <f t="shared" ref="L36" si="10">+K36+1</f>
        <v>2023</v>
      </c>
      <c r="M36" s="12">
        <f t="shared" ref="M36" si="11">+L36+1</f>
        <v>2024</v>
      </c>
    </row>
    <row r="37" spans="2:14" ht="15" customHeight="1" thickBot="1" x14ac:dyDescent="0.25">
      <c r="B37" s="171" t="s">
        <v>220</v>
      </c>
      <c r="C37" s="163"/>
      <c r="D37" s="163"/>
      <c r="E37" s="164"/>
      <c r="F37" s="2" t="s">
        <v>3</v>
      </c>
      <c r="G37" s="3" t="s">
        <v>2</v>
      </c>
      <c r="H37" s="48">
        <f>+H25+H31</f>
        <v>126.73010275644543</v>
      </c>
      <c r="I37" s="48">
        <f t="shared" ref="I37:M38" si="12">+I25+I31</f>
        <v>119.34388379935278</v>
      </c>
      <c r="J37" s="48">
        <f t="shared" si="12"/>
        <v>28.443627746085795</v>
      </c>
      <c r="K37" s="48">
        <f t="shared" si="12"/>
        <v>28.784951279038822</v>
      </c>
      <c r="L37" s="48">
        <f t="shared" si="12"/>
        <v>29.130370694387295</v>
      </c>
      <c r="M37" s="48">
        <f t="shared" si="12"/>
        <v>29.479935142719935</v>
      </c>
    </row>
    <row r="38" spans="2:14" ht="15.75" customHeight="1" thickBot="1" x14ac:dyDescent="0.25">
      <c r="B38" s="172"/>
      <c r="C38" s="166"/>
      <c r="D38" s="166"/>
      <c r="E38" s="167"/>
      <c r="F38" s="4" t="s">
        <v>8</v>
      </c>
      <c r="G38" s="5" t="s">
        <v>2</v>
      </c>
      <c r="H38" s="48">
        <f>+H26+H32</f>
        <v>126.73010275644543</v>
      </c>
      <c r="I38" s="48">
        <f t="shared" si="12"/>
        <v>119.34388379935278</v>
      </c>
      <c r="J38" s="48">
        <f t="shared" si="12"/>
        <v>28.443627746085795</v>
      </c>
      <c r="K38" s="48">
        <f t="shared" si="12"/>
        <v>28.784951279038822</v>
      </c>
      <c r="L38" s="48">
        <f t="shared" si="12"/>
        <v>29.130370694387295</v>
      </c>
      <c r="M38" s="48">
        <f t="shared" si="12"/>
        <v>29.479935142719935</v>
      </c>
    </row>
    <row r="39" spans="2:14" ht="15.75" customHeight="1" thickBot="1" x14ac:dyDescent="0.25">
      <c r="B39" s="56"/>
      <c r="C39" s="56"/>
      <c r="D39" s="56"/>
      <c r="E39" s="56"/>
      <c r="F39" s="57"/>
      <c r="G39" s="58"/>
      <c r="H39" s="59"/>
      <c r="I39" s="59"/>
      <c r="J39" s="59"/>
      <c r="K39" s="59"/>
      <c r="L39" s="59"/>
      <c r="M39" s="59"/>
    </row>
    <row r="40" spans="2:14" ht="15.75" customHeight="1" thickBot="1" x14ac:dyDescent="0.25">
      <c r="B40" s="194" t="s">
        <v>227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6"/>
    </row>
    <row r="41" spans="2:14" ht="15.75" customHeight="1" thickBot="1" x14ac:dyDescent="0.25">
      <c r="B41" s="190" t="s">
        <v>0</v>
      </c>
      <c r="C41" s="191"/>
      <c r="D41" s="259" t="s">
        <v>256</v>
      </c>
      <c r="E41" s="120" t="s">
        <v>257</v>
      </c>
      <c r="F41" s="176" t="s">
        <v>13</v>
      </c>
      <c r="G41" s="177"/>
      <c r="H41" s="180" t="s">
        <v>12</v>
      </c>
      <c r="I41" s="181"/>
      <c r="J41" s="181"/>
      <c r="K41" s="181"/>
      <c r="L41" s="181"/>
      <c r="M41" s="182"/>
    </row>
    <row r="42" spans="2:14" ht="15.75" customHeight="1" thickBot="1" x14ac:dyDescent="0.25">
      <c r="B42" s="192"/>
      <c r="C42" s="193"/>
      <c r="D42" s="260"/>
      <c r="E42" s="121"/>
      <c r="F42" s="178"/>
      <c r="G42" s="179"/>
      <c r="H42" s="10" t="s">
        <v>11</v>
      </c>
      <c r="I42" s="11">
        <f>2019+1</f>
        <v>2020</v>
      </c>
      <c r="J42" s="11">
        <f>+I42+1</f>
        <v>2021</v>
      </c>
      <c r="K42" s="11">
        <f t="shared" ref="K42:M42" si="13">+J42+1</f>
        <v>2022</v>
      </c>
      <c r="L42" s="11">
        <f t="shared" si="13"/>
        <v>2023</v>
      </c>
      <c r="M42" s="12">
        <f t="shared" si="13"/>
        <v>2024</v>
      </c>
    </row>
    <row r="43" spans="2:14" ht="15.75" customHeight="1" thickBot="1" x14ac:dyDescent="0.25">
      <c r="B43" s="243" t="s">
        <v>1</v>
      </c>
      <c r="C43" s="245" t="s">
        <v>222</v>
      </c>
      <c r="D43" s="168" t="s">
        <v>261</v>
      </c>
      <c r="E43" s="147" t="s">
        <v>262</v>
      </c>
      <c r="F43" s="2" t="s">
        <v>3</v>
      </c>
      <c r="G43" s="3" t="s">
        <v>2</v>
      </c>
      <c r="H43" s="8">
        <v>24.595999605219244</v>
      </c>
      <c r="I43" s="21">
        <v>24.891151600481873</v>
      </c>
      <c r="J43" s="21">
        <v>25.189845419687657</v>
      </c>
      <c r="K43" s="21">
        <v>25.492123564723908</v>
      </c>
      <c r="L43" s="21">
        <v>25.798029047500595</v>
      </c>
      <c r="M43" s="61">
        <v>5.1928027132784438</v>
      </c>
    </row>
    <row r="44" spans="2:14" ht="38.25" customHeight="1" thickBot="1" x14ac:dyDescent="0.25">
      <c r="B44" s="244"/>
      <c r="C44" s="246"/>
      <c r="D44" s="169"/>
      <c r="E44" s="122"/>
      <c r="F44" s="4" t="s">
        <v>8</v>
      </c>
      <c r="G44" s="5" t="s">
        <v>2</v>
      </c>
      <c r="H44" s="8">
        <v>24.595999605219244</v>
      </c>
      <c r="I44" s="21">
        <v>24.891151600481873</v>
      </c>
      <c r="J44" s="21">
        <v>25.189845419687657</v>
      </c>
      <c r="K44" s="21">
        <v>25.492123564723908</v>
      </c>
      <c r="L44" s="21">
        <v>25.798029047500595</v>
      </c>
      <c r="M44" s="61">
        <v>5.1928027132784438</v>
      </c>
    </row>
    <row r="45" spans="2:14" ht="24.75" customHeight="1" thickBot="1" x14ac:dyDescent="0.25">
      <c r="B45" s="243" t="s">
        <v>4</v>
      </c>
      <c r="C45" s="245" t="s">
        <v>223</v>
      </c>
      <c r="D45" s="169"/>
      <c r="E45" s="122"/>
      <c r="F45" s="2" t="s">
        <v>3</v>
      </c>
      <c r="G45" s="3" t="s">
        <v>2</v>
      </c>
      <c r="H45" s="60">
        <v>2.5557122147519107</v>
      </c>
      <c r="I45" s="60">
        <v>2.5863807613289338</v>
      </c>
      <c r="J45" s="60">
        <v>2.6174173304648809</v>
      </c>
      <c r="K45" s="60">
        <v>2.6488263384304598</v>
      </c>
      <c r="L45" s="60">
        <v>2.6806122544916247</v>
      </c>
      <c r="M45" s="61">
        <v>0.53957186274740476</v>
      </c>
    </row>
    <row r="46" spans="2:14" ht="30.75" customHeight="1" thickBot="1" x14ac:dyDescent="0.25">
      <c r="B46" s="244"/>
      <c r="C46" s="246"/>
      <c r="D46" s="170"/>
      <c r="E46" s="123"/>
      <c r="F46" s="4" t="s">
        <v>5</v>
      </c>
      <c r="G46" s="5" t="s">
        <v>2</v>
      </c>
      <c r="H46" s="60">
        <v>2.5557122147519107</v>
      </c>
      <c r="I46" s="60">
        <v>2.5863807613289338</v>
      </c>
      <c r="J46" s="60">
        <v>2.6174173304648809</v>
      </c>
      <c r="K46" s="60">
        <v>2.6488263384304598</v>
      </c>
      <c r="L46" s="60">
        <v>2.6806122544916247</v>
      </c>
      <c r="M46" s="61">
        <v>0.53957186274740476</v>
      </c>
    </row>
    <row r="47" spans="2:14" ht="15.75" customHeight="1" thickBot="1" x14ac:dyDescent="0.25">
      <c r="B47" s="243" t="s">
        <v>6</v>
      </c>
      <c r="C47" s="245" t="s">
        <v>224</v>
      </c>
      <c r="D47" s="168" t="s">
        <v>263</v>
      </c>
      <c r="E47" s="147" t="s">
        <v>264</v>
      </c>
      <c r="F47" s="2" t="s">
        <v>3</v>
      </c>
      <c r="G47" s="3" t="s">
        <v>2</v>
      </c>
      <c r="H47" s="8">
        <v>10.76894121258711</v>
      </c>
      <c r="I47" s="21">
        <v>10.898168507138154</v>
      </c>
      <c r="J47" s="21">
        <v>11.028946529223811</v>
      </c>
      <c r="K47" s="21">
        <v>11.161293887574498</v>
      </c>
      <c r="L47" s="99">
        <v>11.295229414225393</v>
      </c>
      <c r="M47" s="61">
        <v>11.430772167196098</v>
      </c>
      <c r="N47" s="80"/>
    </row>
    <row r="48" spans="2:14" ht="40.5" customHeight="1" thickBot="1" x14ac:dyDescent="0.25">
      <c r="B48" s="244"/>
      <c r="C48" s="246"/>
      <c r="D48" s="169"/>
      <c r="E48" s="122"/>
      <c r="F48" s="4" t="s">
        <v>5</v>
      </c>
      <c r="G48" s="5" t="s">
        <v>2</v>
      </c>
      <c r="H48" s="8">
        <v>10.76894121258711</v>
      </c>
      <c r="I48" s="21">
        <v>10.898168507138154</v>
      </c>
      <c r="J48" s="21">
        <v>11.028946529223811</v>
      </c>
      <c r="K48" s="21">
        <v>11.161293887574498</v>
      </c>
      <c r="L48" s="99">
        <v>11.295229414225393</v>
      </c>
      <c r="M48" s="61">
        <v>11.430772167196098</v>
      </c>
      <c r="N48" s="80"/>
    </row>
    <row r="49" spans="2:14" ht="15.75" customHeight="1" thickBot="1" x14ac:dyDescent="0.25">
      <c r="B49" s="243" t="s">
        <v>7</v>
      </c>
      <c r="C49" s="245" t="s">
        <v>225</v>
      </c>
      <c r="D49" s="169"/>
      <c r="E49" s="122"/>
      <c r="F49" s="2" t="s">
        <v>3</v>
      </c>
      <c r="G49" s="3" t="s">
        <v>2</v>
      </c>
      <c r="H49" s="8">
        <v>11.795594837316511</v>
      </c>
      <c r="I49" s="21">
        <v>11.937141975364307</v>
      </c>
      <c r="J49" s="21">
        <v>12.080387679068677</v>
      </c>
      <c r="K49" s="21">
        <v>12.225352331217502</v>
      </c>
      <c r="L49" s="99">
        <v>12.372056559192114</v>
      </c>
      <c r="M49" s="61">
        <v>12.520521237902416</v>
      </c>
      <c r="N49" s="80"/>
    </row>
    <row r="50" spans="2:14" ht="26.25" customHeight="1" thickBot="1" x14ac:dyDescent="0.25">
      <c r="B50" s="244"/>
      <c r="C50" s="246"/>
      <c r="D50" s="170"/>
      <c r="E50" s="123"/>
      <c r="F50" s="4" t="s">
        <v>5</v>
      </c>
      <c r="G50" s="5" t="s">
        <v>2</v>
      </c>
      <c r="H50" s="8">
        <v>11.795594837316511</v>
      </c>
      <c r="I50" s="21">
        <v>11.937141975364307</v>
      </c>
      <c r="J50" s="21">
        <v>12.080387679068677</v>
      </c>
      <c r="K50" s="21">
        <v>12.225352331217502</v>
      </c>
      <c r="L50" s="99">
        <v>12.372056559192114</v>
      </c>
      <c r="M50" s="61">
        <v>12.520521237902416</v>
      </c>
      <c r="N50" s="80"/>
    </row>
    <row r="51" spans="2:14" ht="15.75" customHeight="1" thickBot="1" x14ac:dyDescent="0.25">
      <c r="B51" s="124" t="s">
        <v>226</v>
      </c>
      <c r="C51" s="125"/>
      <c r="D51" s="125"/>
      <c r="E51" s="126"/>
      <c r="F51" s="6" t="s">
        <v>3</v>
      </c>
      <c r="G51" s="16" t="s">
        <v>2</v>
      </c>
      <c r="H51" s="18">
        <f>H43+H45+H47+H49</f>
        <v>49.716247869874778</v>
      </c>
      <c r="I51" s="18">
        <f t="shared" ref="I51:L51" si="14">I43+I45+I47+I49</f>
        <v>50.312842844313266</v>
      </c>
      <c r="J51" s="18">
        <f t="shared" si="14"/>
        <v>50.916596958445027</v>
      </c>
      <c r="K51" s="18">
        <f t="shared" si="14"/>
        <v>51.527596121946367</v>
      </c>
      <c r="L51" s="18">
        <f t="shared" si="14"/>
        <v>52.145927275409733</v>
      </c>
      <c r="M51" s="18">
        <f>M43+M45+M47+M49</f>
        <v>29.683667981124366</v>
      </c>
    </row>
    <row r="52" spans="2:14" ht="15.75" customHeight="1" thickBot="1" x14ac:dyDescent="0.25">
      <c r="B52" s="127"/>
      <c r="C52" s="128"/>
      <c r="D52" s="128"/>
      <c r="E52" s="129"/>
      <c r="F52" s="7" t="s">
        <v>5</v>
      </c>
      <c r="G52" s="17" t="s">
        <v>2</v>
      </c>
      <c r="H52" s="19">
        <f>+H44+H46+H48+H50</f>
        <v>49.716247869874778</v>
      </c>
      <c r="I52" s="19">
        <f t="shared" ref="I52:L52" si="15">+I44+I46+I48+I50</f>
        <v>50.312842844313266</v>
      </c>
      <c r="J52" s="19">
        <f t="shared" si="15"/>
        <v>50.916596958445027</v>
      </c>
      <c r="K52" s="19">
        <f t="shared" si="15"/>
        <v>51.527596121946367</v>
      </c>
      <c r="L52" s="19">
        <f t="shared" si="15"/>
        <v>52.145927275409733</v>
      </c>
      <c r="M52" s="18">
        <f>M44+M46+M48+M50</f>
        <v>29.683667981124366</v>
      </c>
    </row>
    <row r="53" spans="2:14" ht="15.75" customHeight="1" x14ac:dyDescent="0.2">
      <c r="B53" s="56"/>
      <c r="C53" s="56"/>
      <c r="D53" s="56"/>
      <c r="E53" s="56"/>
      <c r="F53" s="57"/>
      <c r="G53" s="58"/>
      <c r="H53" s="59"/>
      <c r="I53" s="59"/>
      <c r="J53" s="59"/>
      <c r="K53" s="59"/>
      <c r="L53" s="59"/>
      <c r="M53" s="59"/>
    </row>
    <row r="54" spans="2:14" ht="13.5" thickBot="1" x14ac:dyDescent="0.25"/>
    <row r="55" spans="2:14" ht="13.5" thickBot="1" x14ac:dyDescent="0.25">
      <c r="B55" s="194" t="s">
        <v>221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6"/>
    </row>
    <row r="56" spans="2:14" ht="13.5" thickBot="1" x14ac:dyDescent="0.25">
      <c r="B56" s="190" t="s">
        <v>0</v>
      </c>
      <c r="C56" s="191"/>
      <c r="D56" s="259" t="s">
        <v>256</v>
      </c>
      <c r="E56" s="120" t="s">
        <v>257</v>
      </c>
      <c r="F56" s="176" t="s">
        <v>13</v>
      </c>
      <c r="G56" s="177"/>
      <c r="H56" s="180" t="s">
        <v>12</v>
      </c>
      <c r="I56" s="181"/>
      <c r="J56" s="181"/>
      <c r="K56" s="181"/>
      <c r="L56" s="181"/>
      <c r="M56" s="182"/>
    </row>
    <row r="57" spans="2:14" ht="13.5" thickBot="1" x14ac:dyDescent="0.25">
      <c r="B57" s="192"/>
      <c r="C57" s="193"/>
      <c r="D57" s="260"/>
      <c r="E57" s="121"/>
      <c r="F57" s="178"/>
      <c r="G57" s="179"/>
      <c r="H57" s="10" t="s">
        <v>11</v>
      </c>
      <c r="I57" s="11">
        <f>2019+1</f>
        <v>2020</v>
      </c>
      <c r="J57" s="11">
        <f>+I57+1</f>
        <v>2021</v>
      </c>
      <c r="K57" s="11">
        <f t="shared" ref="K57" si="16">+J57+1</f>
        <v>2022</v>
      </c>
      <c r="L57" s="11">
        <f t="shared" ref="L57" si="17">+K57+1</f>
        <v>2023</v>
      </c>
      <c r="M57" s="12">
        <f t="shared" ref="M57" si="18">+L57+1</f>
        <v>2024</v>
      </c>
    </row>
    <row r="58" spans="2:14" ht="13.5" customHeight="1" thickBot="1" x14ac:dyDescent="0.25">
      <c r="B58" s="183" t="s">
        <v>1</v>
      </c>
      <c r="C58" s="207" t="s">
        <v>100</v>
      </c>
      <c r="D58" s="122" t="s">
        <v>258</v>
      </c>
      <c r="E58" s="122" t="s">
        <v>258</v>
      </c>
      <c r="F58" s="2" t="s">
        <v>3</v>
      </c>
      <c r="G58" s="3" t="s">
        <v>2</v>
      </c>
      <c r="H58" s="64">
        <v>38.757590498358581</v>
      </c>
      <c r="I58" s="65">
        <v>7.8013913671250048</v>
      </c>
      <c r="J58" s="65">
        <v>7.8950080635305042</v>
      </c>
      <c r="K58" s="65">
        <v>7.9897481602928728</v>
      </c>
      <c r="L58" s="65">
        <v>8.0856251382163862</v>
      </c>
      <c r="M58" s="66">
        <v>8.1826526398749806</v>
      </c>
    </row>
    <row r="59" spans="2:14" ht="35.25" customHeight="1" thickBot="1" x14ac:dyDescent="0.25">
      <c r="B59" s="184"/>
      <c r="C59" s="208"/>
      <c r="D59" s="123"/>
      <c r="E59" s="123"/>
      <c r="F59" s="4" t="s">
        <v>8</v>
      </c>
      <c r="G59" s="5" t="s">
        <v>2</v>
      </c>
      <c r="H59" s="64">
        <v>38.757590498358581</v>
      </c>
      <c r="I59" s="65">
        <v>7.8013913671250048</v>
      </c>
      <c r="J59" s="65">
        <v>7.8950080635305042</v>
      </c>
      <c r="K59" s="65">
        <v>7.9897481602928728</v>
      </c>
      <c r="L59" s="65">
        <v>8.0856251382163862</v>
      </c>
      <c r="M59" s="66">
        <v>8.1826526398749806</v>
      </c>
    </row>
    <row r="60" spans="2:14" ht="12.75" customHeight="1" thickBot="1" x14ac:dyDescent="0.25">
      <c r="B60" s="236" t="s">
        <v>4</v>
      </c>
      <c r="C60" s="238" t="s">
        <v>101</v>
      </c>
      <c r="D60" s="122" t="s">
        <v>258</v>
      </c>
      <c r="E60" s="122" t="s">
        <v>258</v>
      </c>
      <c r="F60" s="2" t="s">
        <v>3</v>
      </c>
      <c r="G60" s="3" t="s">
        <v>2</v>
      </c>
      <c r="H60" s="62">
        <v>8.1216748628582884</v>
      </c>
      <c r="I60" s="65">
        <v>1.6347859437851839</v>
      </c>
      <c r="J60" s="65">
        <v>1.6544033751106058</v>
      </c>
      <c r="K60" s="65">
        <v>1.6742562156119329</v>
      </c>
      <c r="L60" s="65">
        <v>1.6943472901992767</v>
      </c>
      <c r="M60" s="66">
        <v>1.7146794576816675</v>
      </c>
    </row>
    <row r="61" spans="2:14" ht="25.5" customHeight="1" thickBot="1" x14ac:dyDescent="0.25">
      <c r="B61" s="237"/>
      <c r="C61" s="239"/>
      <c r="D61" s="123"/>
      <c r="E61" s="123"/>
      <c r="F61" s="4" t="s">
        <v>5</v>
      </c>
      <c r="G61" s="5" t="s">
        <v>2</v>
      </c>
      <c r="H61" s="62">
        <v>8.1216748628582884</v>
      </c>
      <c r="I61" s="65">
        <v>1.6347859437851839</v>
      </c>
      <c r="J61" s="65">
        <v>1.6544033751106058</v>
      </c>
      <c r="K61" s="65">
        <v>1.6742562156119329</v>
      </c>
      <c r="L61" s="65">
        <v>1.6943472901992767</v>
      </c>
      <c r="M61" s="66">
        <v>1.7146794576816675</v>
      </c>
    </row>
    <row r="62" spans="2:14" ht="12.75" customHeight="1" thickBot="1" x14ac:dyDescent="0.25">
      <c r="B62" s="124" t="s">
        <v>99</v>
      </c>
      <c r="C62" s="125"/>
      <c r="D62" s="125"/>
      <c r="E62" s="126"/>
      <c r="F62" s="6" t="s">
        <v>3</v>
      </c>
      <c r="G62" s="16" t="s">
        <v>2</v>
      </c>
      <c r="H62" s="63">
        <f t="shared" ref="H62:M63" si="19">H58+H60</f>
        <v>46.879265361216866</v>
      </c>
      <c r="I62" s="63">
        <f t="shared" si="19"/>
        <v>9.436177310910189</v>
      </c>
      <c r="J62" s="63">
        <f t="shared" si="19"/>
        <v>9.5494114386411102</v>
      </c>
      <c r="K62" s="63">
        <f t="shared" si="19"/>
        <v>9.6640043759048062</v>
      </c>
      <c r="L62" s="63">
        <f t="shared" si="19"/>
        <v>9.7799724284156628</v>
      </c>
      <c r="M62" s="63">
        <f t="shared" si="19"/>
        <v>9.8973320975566477</v>
      </c>
    </row>
    <row r="63" spans="2:14" ht="14.25" x14ac:dyDescent="0.2">
      <c r="B63" s="127"/>
      <c r="C63" s="128"/>
      <c r="D63" s="128"/>
      <c r="E63" s="129"/>
      <c r="F63" s="7" t="s">
        <v>5</v>
      </c>
      <c r="G63" s="17" t="s">
        <v>2</v>
      </c>
      <c r="H63" s="63">
        <f t="shared" si="19"/>
        <v>46.879265361216866</v>
      </c>
      <c r="I63" s="63">
        <f t="shared" si="19"/>
        <v>9.436177310910189</v>
      </c>
      <c r="J63" s="63">
        <f t="shared" si="19"/>
        <v>9.5494114386411102</v>
      </c>
      <c r="K63" s="63">
        <f t="shared" si="19"/>
        <v>9.6640043759048062</v>
      </c>
      <c r="L63" s="63">
        <f t="shared" si="19"/>
        <v>9.7799724284156628</v>
      </c>
      <c r="M63" s="63">
        <f t="shared" si="19"/>
        <v>9.8973320975566477</v>
      </c>
    </row>
    <row r="65" spans="2:13" ht="13.5" thickBot="1" x14ac:dyDescent="0.25"/>
    <row r="66" spans="2:13" ht="13.5" thickBot="1" x14ac:dyDescent="0.25">
      <c r="B66" s="194" t="s">
        <v>102</v>
      </c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6"/>
    </row>
    <row r="67" spans="2:13" ht="13.5" thickBot="1" x14ac:dyDescent="0.25">
      <c r="B67" s="190" t="s">
        <v>0</v>
      </c>
      <c r="C67" s="191"/>
      <c r="D67" s="259" t="s">
        <v>256</v>
      </c>
      <c r="E67" s="120" t="s">
        <v>257</v>
      </c>
      <c r="F67" s="176" t="s">
        <v>13</v>
      </c>
      <c r="G67" s="177"/>
      <c r="H67" s="180" t="s">
        <v>12</v>
      </c>
      <c r="I67" s="181"/>
      <c r="J67" s="181"/>
      <c r="K67" s="181"/>
      <c r="L67" s="181"/>
      <c r="M67" s="182"/>
    </row>
    <row r="68" spans="2:13" ht="13.5" thickBot="1" x14ac:dyDescent="0.25">
      <c r="B68" s="192"/>
      <c r="C68" s="193"/>
      <c r="D68" s="260"/>
      <c r="E68" s="121"/>
      <c r="F68" s="178"/>
      <c r="G68" s="179"/>
      <c r="H68" s="10" t="s">
        <v>11</v>
      </c>
      <c r="I68" s="11">
        <f>2019+1</f>
        <v>2020</v>
      </c>
      <c r="J68" s="11">
        <f>+I68+1</f>
        <v>2021</v>
      </c>
      <c r="K68" s="11">
        <f t="shared" ref="K68" si="20">+J68+1</f>
        <v>2022</v>
      </c>
      <c r="L68" s="11">
        <f t="shared" ref="L68" si="21">+K68+1</f>
        <v>2023</v>
      </c>
      <c r="M68" s="12">
        <f t="shared" ref="M68" si="22">+L68+1</f>
        <v>2024</v>
      </c>
    </row>
    <row r="69" spans="2:13" ht="19.5" customHeight="1" thickBot="1" x14ac:dyDescent="0.25">
      <c r="B69" s="183" t="s">
        <v>1</v>
      </c>
      <c r="C69" s="205" t="s">
        <v>103</v>
      </c>
      <c r="D69" s="122" t="s">
        <v>258</v>
      </c>
      <c r="E69" s="122" t="s">
        <v>258</v>
      </c>
      <c r="F69" s="2" t="s">
        <v>3</v>
      </c>
      <c r="G69" s="3" t="s">
        <v>2</v>
      </c>
      <c r="H69" s="13">
        <v>13.249499999999998</v>
      </c>
      <c r="I69" s="14">
        <v>2.4617994984</v>
      </c>
      <c r="J69" s="14">
        <v>2.4913410923807997</v>
      </c>
      <c r="K69" s="14">
        <v>2.5212371854893689</v>
      </c>
      <c r="L69" s="14">
        <v>2.5514920317152421</v>
      </c>
      <c r="M69" s="15">
        <v>2.5821099360958248</v>
      </c>
    </row>
    <row r="70" spans="2:13" ht="26.25" customHeight="1" thickBot="1" x14ac:dyDescent="0.25">
      <c r="B70" s="184"/>
      <c r="C70" s="206"/>
      <c r="D70" s="123"/>
      <c r="E70" s="123"/>
      <c r="F70" s="4" t="s">
        <v>8</v>
      </c>
      <c r="G70" s="5" t="s">
        <v>2</v>
      </c>
      <c r="H70" s="13">
        <v>13.249499999999998</v>
      </c>
      <c r="I70" s="14">
        <v>2.4617994984</v>
      </c>
      <c r="J70" s="14">
        <v>2.4913410923807997</v>
      </c>
      <c r="K70" s="14">
        <v>2.5212371854893689</v>
      </c>
      <c r="L70" s="14">
        <v>2.5514920317152421</v>
      </c>
      <c r="M70" s="15">
        <v>2.5821099360958248</v>
      </c>
    </row>
    <row r="71" spans="2:13" ht="13.5" thickBot="1" x14ac:dyDescent="0.25">
      <c r="B71" s="183" t="s">
        <v>4</v>
      </c>
      <c r="C71" s="205" t="s">
        <v>104</v>
      </c>
      <c r="D71" s="122" t="s">
        <v>258</v>
      </c>
      <c r="E71" s="122" t="s">
        <v>258</v>
      </c>
      <c r="F71" s="2" t="s">
        <v>3</v>
      </c>
      <c r="G71" s="3" t="s">
        <v>2</v>
      </c>
      <c r="H71" s="13">
        <v>13.249499999999998</v>
      </c>
      <c r="I71" s="14">
        <v>2.4617994984</v>
      </c>
      <c r="J71" s="14">
        <v>2.4913410923807997</v>
      </c>
      <c r="K71" s="14">
        <v>2.5212371854893689</v>
      </c>
      <c r="L71" s="14">
        <v>2.5514920317152421</v>
      </c>
      <c r="M71" s="15">
        <v>2.5821099360958248</v>
      </c>
    </row>
    <row r="72" spans="2:13" ht="30.75" customHeight="1" thickBot="1" x14ac:dyDescent="0.25">
      <c r="B72" s="184"/>
      <c r="C72" s="206"/>
      <c r="D72" s="123"/>
      <c r="E72" s="123"/>
      <c r="F72" s="4" t="s">
        <v>5</v>
      </c>
      <c r="G72" s="5" t="s">
        <v>2</v>
      </c>
      <c r="H72" s="13">
        <v>13.249499999999998</v>
      </c>
      <c r="I72" s="14">
        <v>2.4617994984</v>
      </c>
      <c r="J72" s="14">
        <v>2.4913410923807997</v>
      </c>
      <c r="K72" s="14">
        <v>2.5212371854893689</v>
      </c>
      <c r="L72" s="14">
        <v>2.5514920317152421</v>
      </c>
      <c r="M72" s="15">
        <v>2.5821099360958248</v>
      </c>
    </row>
    <row r="73" spans="2:13" ht="12.75" customHeight="1" x14ac:dyDescent="0.2">
      <c r="B73" s="136" t="s">
        <v>102</v>
      </c>
      <c r="C73" s="125"/>
      <c r="D73" s="125"/>
      <c r="E73" s="137"/>
      <c r="F73" s="6" t="s">
        <v>3</v>
      </c>
      <c r="G73" s="16" t="s">
        <v>2</v>
      </c>
      <c r="H73" s="18">
        <f>H69+H71</f>
        <v>26.498999999999995</v>
      </c>
      <c r="I73" s="18">
        <f t="shared" ref="I73:M73" si="23">I69+I71</f>
        <v>4.9235989968</v>
      </c>
      <c r="J73" s="18">
        <f t="shared" si="23"/>
        <v>4.9826821847615994</v>
      </c>
      <c r="K73" s="18">
        <f t="shared" si="23"/>
        <v>5.0424743709787379</v>
      </c>
      <c r="L73" s="18">
        <f t="shared" si="23"/>
        <v>5.1029840634304842</v>
      </c>
      <c r="M73" s="18">
        <f t="shared" si="23"/>
        <v>5.1642198721916497</v>
      </c>
    </row>
    <row r="74" spans="2:13" ht="13.5" thickBot="1" x14ac:dyDescent="0.25">
      <c r="B74" s="138"/>
      <c r="C74" s="139"/>
      <c r="D74" s="139"/>
      <c r="E74" s="140"/>
      <c r="F74" s="7" t="s">
        <v>5</v>
      </c>
      <c r="G74" s="17" t="s">
        <v>2</v>
      </c>
      <c r="H74" s="19">
        <f>+H70+H72</f>
        <v>26.498999999999995</v>
      </c>
      <c r="I74" s="19">
        <f t="shared" ref="I74:M74" si="24">+I70+I72</f>
        <v>4.9235989968</v>
      </c>
      <c r="J74" s="19">
        <f t="shared" si="24"/>
        <v>4.9826821847615994</v>
      </c>
      <c r="K74" s="19">
        <f t="shared" si="24"/>
        <v>5.0424743709787379</v>
      </c>
      <c r="L74" s="19">
        <f t="shared" si="24"/>
        <v>5.1029840634304842</v>
      </c>
      <c r="M74" s="19">
        <f t="shared" si="24"/>
        <v>5.1642198721916497</v>
      </c>
    </row>
    <row r="75" spans="2:13" ht="13.5" thickBot="1" x14ac:dyDescent="0.25">
      <c r="B75" s="76"/>
      <c r="C75" s="76"/>
      <c r="D75" s="76"/>
      <c r="E75" s="76"/>
      <c r="F75" s="70"/>
      <c r="G75" s="71"/>
      <c r="H75" s="77"/>
      <c r="I75" s="77"/>
      <c r="J75" s="77"/>
      <c r="K75" s="77"/>
      <c r="L75" s="77"/>
      <c r="M75" s="77"/>
    </row>
    <row r="76" spans="2:13" ht="13.5" thickBot="1" x14ac:dyDescent="0.25">
      <c r="B76" s="194" t="s">
        <v>242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6"/>
    </row>
    <row r="77" spans="2:13" ht="13.5" thickBot="1" x14ac:dyDescent="0.25">
      <c r="B77" s="190" t="s">
        <v>0</v>
      </c>
      <c r="C77" s="191"/>
      <c r="D77" s="259" t="s">
        <v>256</v>
      </c>
      <c r="E77" s="120" t="s">
        <v>257</v>
      </c>
      <c r="F77" s="176" t="s">
        <v>13</v>
      </c>
      <c r="G77" s="177"/>
      <c r="H77" s="180" t="s">
        <v>12</v>
      </c>
      <c r="I77" s="181"/>
      <c r="J77" s="181"/>
      <c r="K77" s="181"/>
      <c r="L77" s="181"/>
      <c r="M77" s="182"/>
    </row>
    <row r="78" spans="2:13" ht="13.5" thickBot="1" x14ac:dyDescent="0.25">
      <c r="B78" s="192"/>
      <c r="C78" s="193"/>
      <c r="D78" s="260"/>
      <c r="E78" s="121"/>
      <c r="F78" s="178"/>
      <c r="G78" s="179"/>
      <c r="H78" s="10" t="s">
        <v>11</v>
      </c>
      <c r="I78" s="11">
        <f>2019+1</f>
        <v>2020</v>
      </c>
      <c r="J78" s="11">
        <f>+I78+1</f>
        <v>2021</v>
      </c>
      <c r="K78" s="11">
        <f t="shared" ref="K78" si="25">+J78+1</f>
        <v>2022</v>
      </c>
      <c r="L78" s="11">
        <f t="shared" ref="L78" si="26">+K78+1</f>
        <v>2023</v>
      </c>
      <c r="M78" s="12">
        <f t="shared" ref="M78" si="27">+L78+1</f>
        <v>2024</v>
      </c>
    </row>
    <row r="79" spans="2:13" ht="28.5" customHeight="1" x14ac:dyDescent="0.2">
      <c r="B79" s="183" t="s">
        <v>1</v>
      </c>
      <c r="C79" s="205" t="s">
        <v>103</v>
      </c>
      <c r="D79" s="122" t="s">
        <v>258</v>
      </c>
      <c r="E79" s="122" t="s">
        <v>258</v>
      </c>
      <c r="F79" s="2" t="s">
        <v>3</v>
      </c>
      <c r="G79" s="3" t="s">
        <v>2</v>
      </c>
      <c r="H79" s="89">
        <v>15.4472647472</v>
      </c>
      <c r="I79" s="89">
        <v>0.57403024425539029</v>
      </c>
      <c r="J79" s="89">
        <v>0.58091860718645483</v>
      </c>
      <c r="K79" s="89">
        <v>0.58788963047269238</v>
      </c>
      <c r="L79" s="89">
        <v>0.59494430603836468</v>
      </c>
      <c r="M79" s="89">
        <v>0.60208363771082496</v>
      </c>
    </row>
    <row r="80" spans="2:13" ht="27" customHeight="1" thickBot="1" x14ac:dyDescent="0.25">
      <c r="B80" s="184"/>
      <c r="C80" s="206"/>
      <c r="D80" s="123"/>
      <c r="E80" s="123"/>
      <c r="F80" s="4" t="s">
        <v>8</v>
      </c>
      <c r="G80" s="5" t="s">
        <v>2</v>
      </c>
      <c r="H80" s="89">
        <v>15.4472647472</v>
      </c>
      <c r="I80" s="89">
        <v>0.57403024425539029</v>
      </c>
      <c r="J80" s="89">
        <v>0.58091860718645483</v>
      </c>
      <c r="K80" s="89">
        <v>0.58788963047269238</v>
      </c>
      <c r="L80" s="89">
        <v>0.59494430603836468</v>
      </c>
      <c r="M80" s="89">
        <v>0.60208363771082496</v>
      </c>
    </row>
    <row r="81" spans="2:13" ht="13.5" thickBot="1" x14ac:dyDescent="0.25">
      <c r="B81" s="76"/>
      <c r="C81" s="76"/>
      <c r="D81" s="76"/>
      <c r="E81" s="76"/>
      <c r="F81" s="70"/>
      <c r="G81" s="71"/>
      <c r="H81" s="77"/>
      <c r="I81" s="77"/>
      <c r="J81" s="77"/>
      <c r="K81" s="77"/>
      <c r="L81" s="77"/>
      <c r="M81" s="77"/>
    </row>
    <row r="82" spans="2:13" ht="13.5" thickBot="1" x14ac:dyDescent="0.25">
      <c r="B82" s="173" t="s">
        <v>243</v>
      </c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5"/>
    </row>
    <row r="83" spans="2:13" ht="15.75" customHeight="1" thickBot="1" x14ac:dyDescent="0.25">
      <c r="B83" s="130" t="s">
        <v>0</v>
      </c>
      <c r="C83" s="131"/>
      <c r="D83" s="131"/>
      <c r="E83" s="132"/>
      <c r="F83" s="176" t="s">
        <v>13</v>
      </c>
      <c r="G83" s="177"/>
      <c r="H83" s="180" t="s">
        <v>12</v>
      </c>
      <c r="I83" s="181"/>
      <c r="J83" s="181"/>
      <c r="K83" s="181"/>
      <c r="L83" s="181"/>
      <c r="M83" s="182"/>
    </row>
    <row r="84" spans="2:13" ht="15.75" customHeight="1" thickBot="1" x14ac:dyDescent="0.25">
      <c r="B84" s="133"/>
      <c r="C84" s="134"/>
      <c r="D84" s="134"/>
      <c r="E84" s="135"/>
      <c r="F84" s="178"/>
      <c r="G84" s="179"/>
      <c r="H84" s="10" t="s">
        <v>11</v>
      </c>
      <c r="I84" s="11">
        <f>2019+1</f>
        <v>2020</v>
      </c>
      <c r="J84" s="11">
        <f>+I84+1</f>
        <v>2021</v>
      </c>
      <c r="K84" s="11">
        <f t="shared" ref="K84" si="28">+J84+1</f>
        <v>2022</v>
      </c>
      <c r="L84" s="11">
        <f t="shared" ref="L84" si="29">+K84+1</f>
        <v>2023</v>
      </c>
      <c r="M84" s="12">
        <f t="shared" ref="M84" si="30">+L84+1</f>
        <v>2024</v>
      </c>
    </row>
    <row r="85" spans="2:13" ht="13.5" customHeight="1" thickBot="1" x14ac:dyDescent="0.25">
      <c r="B85" s="162" t="s">
        <v>243</v>
      </c>
      <c r="C85" s="163"/>
      <c r="D85" s="163"/>
      <c r="E85" s="164"/>
      <c r="F85" s="2" t="s">
        <v>3</v>
      </c>
      <c r="G85" s="3" t="s">
        <v>2</v>
      </c>
      <c r="H85" s="8">
        <f>+H79+H73</f>
        <v>41.946264747199997</v>
      </c>
      <c r="I85" s="8">
        <f t="shared" ref="I85:M86" si="31">+I79+I73</f>
        <v>5.4976292410553906</v>
      </c>
      <c r="J85" s="8">
        <f t="shared" si="31"/>
        <v>5.5636007919480539</v>
      </c>
      <c r="K85" s="8">
        <f t="shared" si="31"/>
        <v>5.6303640014514302</v>
      </c>
      <c r="L85" s="8">
        <f t="shared" si="31"/>
        <v>5.6979283694688485</v>
      </c>
      <c r="M85" s="8">
        <f t="shared" si="31"/>
        <v>5.7663035099024746</v>
      </c>
    </row>
    <row r="86" spans="2:13" ht="24" customHeight="1" thickBot="1" x14ac:dyDescent="0.25">
      <c r="B86" s="165"/>
      <c r="C86" s="166"/>
      <c r="D86" s="166"/>
      <c r="E86" s="167"/>
      <c r="F86" s="4" t="s">
        <v>8</v>
      </c>
      <c r="G86" s="5" t="s">
        <v>2</v>
      </c>
      <c r="H86" s="8">
        <f>+H80+H74</f>
        <v>41.946264747199997</v>
      </c>
      <c r="I86" s="8">
        <f t="shared" si="31"/>
        <v>5.4976292410553906</v>
      </c>
      <c r="J86" s="8">
        <f t="shared" si="31"/>
        <v>5.5636007919480539</v>
      </c>
      <c r="K86" s="8">
        <f t="shared" si="31"/>
        <v>5.6303640014514302</v>
      </c>
      <c r="L86" s="8">
        <f t="shared" si="31"/>
        <v>5.6979283694688485</v>
      </c>
      <c r="M86" s="8">
        <f t="shared" si="31"/>
        <v>5.7663035099024746</v>
      </c>
    </row>
    <row r="87" spans="2:13" x14ac:dyDescent="0.2">
      <c r="B87" s="76"/>
      <c r="C87" s="76"/>
      <c r="D87" s="76"/>
      <c r="E87" s="76"/>
      <c r="F87" s="70"/>
      <c r="G87" s="71"/>
      <c r="H87" s="77"/>
      <c r="I87" s="77"/>
      <c r="J87" s="77"/>
      <c r="K87" s="77"/>
      <c r="L87" s="77"/>
      <c r="M87" s="77"/>
    </row>
    <row r="89" spans="2:13" ht="13.5" thickBot="1" x14ac:dyDescent="0.25"/>
    <row r="90" spans="2:13" ht="13.5" thickBot="1" x14ac:dyDescent="0.25">
      <c r="B90" s="194" t="s">
        <v>250</v>
      </c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6"/>
    </row>
    <row r="91" spans="2:13" ht="13.5" thickBot="1" x14ac:dyDescent="0.25">
      <c r="B91" s="190" t="s">
        <v>0</v>
      </c>
      <c r="C91" s="191"/>
      <c r="D91" s="259" t="s">
        <v>256</v>
      </c>
      <c r="E91" s="120" t="s">
        <v>257</v>
      </c>
      <c r="F91" s="176" t="s">
        <v>13</v>
      </c>
      <c r="G91" s="177"/>
      <c r="H91" s="180" t="s">
        <v>12</v>
      </c>
      <c r="I91" s="181"/>
      <c r="J91" s="181"/>
      <c r="K91" s="181"/>
      <c r="L91" s="181"/>
      <c r="M91" s="182"/>
    </row>
    <row r="92" spans="2:13" ht="13.5" thickBot="1" x14ac:dyDescent="0.25">
      <c r="B92" s="192"/>
      <c r="C92" s="193"/>
      <c r="D92" s="260"/>
      <c r="E92" s="121"/>
      <c r="F92" s="178"/>
      <c r="G92" s="179"/>
      <c r="H92" s="10" t="s">
        <v>11</v>
      </c>
      <c r="I92" s="11">
        <f>2019+1</f>
        <v>2020</v>
      </c>
      <c r="J92" s="11">
        <f>+I92+1</f>
        <v>2021</v>
      </c>
      <c r="K92" s="11">
        <f t="shared" ref="K92" si="32">+J92+1</f>
        <v>2022</v>
      </c>
      <c r="L92" s="11">
        <f t="shared" ref="L92" si="33">+K92+1</f>
        <v>2023</v>
      </c>
      <c r="M92" s="12">
        <f t="shared" ref="M92" si="34">+L92+1</f>
        <v>2024</v>
      </c>
    </row>
    <row r="93" spans="2:13" ht="13.5" thickBot="1" x14ac:dyDescent="0.25">
      <c r="B93" s="183" t="s">
        <v>1</v>
      </c>
      <c r="C93" s="207" t="s">
        <v>211</v>
      </c>
      <c r="D93" s="122" t="s">
        <v>258</v>
      </c>
      <c r="E93" s="122" t="s">
        <v>258</v>
      </c>
      <c r="F93" s="2" t="s">
        <v>3</v>
      </c>
      <c r="G93" s="3" t="s">
        <v>2</v>
      </c>
      <c r="H93" s="13">
        <v>3.3306249999999999</v>
      </c>
      <c r="I93" s="14">
        <v>1.237681566</v>
      </c>
      <c r="J93" s="14">
        <v>1.252533744792</v>
      </c>
      <c r="K93" s="14">
        <v>1.2675641497295045</v>
      </c>
      <c r="L93" s="14">
        <v>1.2827749195262581</v>
      </c>
      <c r="M93" s="15">
        <v>1.298168218560573</v>
      </c>
    </row>
    <row r="94" spans="2:13" ht="29.25" customHeight="1" thickBot="1" x14ac:dyDescent="0.25">
      <c r="B94" s="184"/>
      <c r="C94" s="208"/>
      <c r="D94" s="123"/>
      <c r="E94" s="123"/>
      <c r="F94" s="4" t="s">
        <v>8</v>
      </c>
      <c r="G94" s="5" t="s">
        <v>2</v>
      </c>
      <c r="H94" s="13">
        <v>3.3306249999999999</v>
      </c>
      <c r="I94" s="14">
        <v>1.237681566</v>
      </c>
      <c r="J94" s="14">
        <v>1.252533744792</v>
      </c>
      <c r="K94" s="14">
        <v>1.2675641497295045</v>
      </c>
      <c r="L94" s="14">
        <v>1.2827749195262581</v>
      </c>
      <c r="M94" s="15">
        <v>1.298168218560573</v>
      </c>
    </row>
    <row r="95" spans="2:13" ht="13.5" thickBot="1" x14ac:dyDescent="0.25">
      <c r="B95" s="183" t="s">
        <v>4</v>
      </c>
      <c r="C95" s="207" t="s">
        <v>212</v>
      </c>
      <c r="D95" s="122" t="s">
        <v>258</v>
      </c>
      <c r="E95" s="122" t="s">
        <v>258</v>
      </c>
      <c r="F95" s="2" t="s">
        <v>3</v>
      </c>
      <c r="G95" s="3" t="s">
        <v>2</v>
      </c>
      <c r="H95" s="13">
        <v>10.011177536659199</v>
      </c>
      <c r="I95" s="14">
        <v>4.2894991259999999</v>
      </c>
      <c r="J95" s="14">
        <v>4.3409731155119999</v>
      </c>
      <c r="K95" s="14">
        <v>4.3930647928981434</v>
      </c>
      <c r="L95" s="14">
        <v>4.4457815704129207</v>
      </c>
      <c r="M95" s="15">
        <v>4.4991309492578768</v>
      </c>
    </row>
    <row r="96" spans="2:13" ht="23.25" customHeight="1" thickBot="1" x14ac:dyDescent="0.25">
      <c r="B96" s="184"/>
      <c r="C96" s="208"/>
      <c r="D96" s="123"/>
      <c r="E96" s="123"/>
      <c r="F96" s="4" t="s">
        <v>8</v>
      </c>
      <c r="G96" s="5" t="s">
        <v>2</v>
      </c>
      <c r="H96" s="13">
        <v>9.4048639660800006</v>
      </c>
      <c r="I96" s="14">
        <v>4.2894991259999999</v>
      </c>
      <c r="J96" s="14">
        <v>4.3409731155119999</v>
      </c>
      <c r="K96" s="14">
        <v>4.3930647928981434</v>
      </c>
      <c r="L96" s="14">
        <v>4.4457815704129207</v>
      </c>
      <c r="M96" s="15">
        <v>4.4991309492578768</v>
      </c>
    </row>
    <row r="97" spans="2:13" ht="13.5" thickBot="1" x14ac:dyDescent="0.25">
      <c r="B97" s="183" t="s">
        <v>6</v>
      </c>
      <c r="C97" s="207" t="s">
        <v>213</v>
      </c>
      <c r="D97" s="122" t="s">
        <v>258</v>
      </c>
      <c r="E97" s="122" t="s">
        <v>258</v>
      </c>
      <c r="F97" s="2" t="s">
        <v>3</v>
      </c>
      <c r="G97" s="3" t="s">
        <v>2</v>
      </c>
      <c r="H97" s="13">
        <v>23.283339114240004</v>
      </c>
      <c r="I97" s="14">
        <v>5.1711353100000004</v>
      </c>
      <c r="J97" s="14">
        <v>5.2331889337200002</v>
      </c>
      <c r="K97" s="14">
        <v>5.2959872009246398</v>
      </c>
      <c r="L97" s="14">
        <v>5.3595390473357361</v>
      </c>
      <c r="M97" s="15">
        <v>5.4238535159037635</v>
      </c>
    </row>
    <row r="98" spans="2:13" ht="30.75" customHeight="1" thickBot="1" x14ac:dyDescent="0.25">
      <c r="B98" s="184"/>
      <c r="C98" s="208"/>
      <c r="D98" s="123"/>
      <c r="E98" s="123"/>
      <c r="F98" s="4" t="s">
        <v>8</v>
      </c>
      <c r="G98" s="5" t="s">
        <v>2</v>
      </c>
      <c r="H98" s="13">
        <v>15.189503615999998</v>
      </c>
      <c r="I98" s="14">
        <v>5.1711353100000004</v>
      </c>
      <c r="J98" s="14">
        <v>5.2331889337200002</v>
      </c>
      <c r="K98" s="14">
        <v>5.2959872009246398</v>
      </c>
      <c r="L98" s="14">
        <v>5.3595390473357361</v>
      </c>
      <c r="M98" s="15">
        <v>5.4238535159037635</v>
      </c>
    </row>
    <row r="99" spans="2:13" ht="13.5" customHeight="1" thickBot="1" x14ac:dyDescent="0.25">
      <c r="B99" s="124" t="s">
        <v>105</v>
      </c>
      <c r="C99" s="125"/>
      <c r="D99" s="125"/>
      <c r="E99" s="126"/>
      <c r="F99" s="6" t="s">
        <v>3</v>
      </c>
      <c r="G99" s="16" t="s">
        <v>2</v>
      </c>
      <c r="H99" s="18">
        <f>+H93+H95+H97</f>
        <v>36.625141650899202</v>
      </c>
      <c r="I99" s="18">
        <f t="shared" ref="I99:M99" si="35">I97</f>
        <v>5.1711353100000004</v>
      </c>
      <c r="J99" s="18">
        <f t="shared" si="35"/>
        <v>5.2331889337200002</v>
      </c>
      <c r="K99" s="18">
        <f t="shared" si="35"/>
        <v>5.2959872009246398</v>
      </c>
      <c r="L99" s="18">
        <f t="shared" si="35"/>
        <v>5.3595390473357361</v>
      </c>
      <c r="M99" s="18">
        <f t="shared" si="35"/>
        <v>5.4238535159037635</v>
      </c>
    </row>
    <row r="100" spans="2:13" ht="27.75" customHeight="1" thickBot="1" x14ac:dyDescent="0.25">
      <c r="B100" s="127"/>
      <c r="C100" s="128"/>
      <c r="D100" s="128"/>
      <c r="E100" s="129"/>
      <c r="F100" s="7" t="s">
        <v>5</v>
      </c>
      <c r="G100" s="17" t="s">
        <v>2</v>
      </c>
      <c r="H100" s="18">
        <f>+H94+H96+H98</f>
        <v>27.924992582079998</v>
      </c>
      <c r="I100" s="19">
        <f t="shared" ref="I100:M100" si="36">+I98</f>
        <v>5.1711353100000004</v>
      </c>
      <c r="J100" s="19">
        <f t="shared" si="36"/>
        <v>5.2331889337200002</v>
      </c>
      <c r="K100" s="19">
        <f t="shared" si="36"/>
        <v>5.2959872009246398</v>
      </c>
      <c r="L100" s="19">
        <f t="shared" si="36"/>
        <v>5.3595390473357361</v>
      </c>
      <c r="M100" s="19">
        <f t="shared" si="36"/>
        <v>5.4238535159037635</v>
      </c>
    </row>
    <row r="101" spans="2:13" ht="13.5" thickBot="1" x14ac:dyDescent="0.25"/>
    <row r="102" spans="2:13" ht="13.5" thickBot="1" x14ac:dyDescent="0.25">
      <c r="B102" s="194" t="s">
        <v>214</v>
      </c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6"/>
    </row>
    <row r="103" spans="2:13" ht="13.5" thickBot="1" x14ac:dyDescent="0.25">
      <c r="B103" s="190" t="s">
        <v>0</v>
      </c>
      <c r="C103" s="191"/>
      <c r="D103" s="259" t="s">
        <v>256</v>
      </c>
      <c r="E103" s="120" t="s">
        <v>257</v>
      </c>
      <c r="F103" s="176" t="s">
        <v>13</v>
      </c>
      <c r="G103" s="177"/>
      <c r="H103" s="180" t="s">
        <v>12</v>
      </c>
      <c r="I103" s="181"/>
      <c r="J103" s="181"/>
      <c r="K103" s="181"/>
      <c r="L103" s="181"/>
      <c r="M103" s="182"/>
    </row>
    <row r="104" spans="2:13" ht="13.5" thickBot="1" x14ac:dyDescent="0.25">
      <c r="B104" s="192"/>
      <c r="C104" s="193"/>
      <c r="D104" s="260"/>
      <c r="E104" s="121"/>
      <c r="F104" s="178"/>
      <c r="G104" s="179"/>
      <c r="H104" s="10" t="s">
        <v>11</v>
      </c>
      <c r="I104" s="11">
        <f>2019+1</f>
        <v>2020</v>
      </c>
      <c r="J104" s="11">
        <f>+I104+1</f>
        <v>2021</v>
      </c>
      <c r="K104" s="11">
        <f t="shared" ref="K104" si="37">+J104+1</f>
        <v>2022</v>
      </c>
      <c r="L104" s="11">
        <f t="shared" ref="L104" si="38">+K104+1</f>
        <v>2023</v>
      </c>
      <c r="M104" s="12">
        <f t="shared" ref="M104" si="39">+L104+1</f>
        <v>2024</v>
      </c>
    </row>
    <row r="105" spans="2:13" ht="13.5" thickBot="1" x14ac:dyDescent="0.25">
      <c r="B105" s="183" t="s">
        <v>1</v>
      </c>
      <c r="C105" s="205" t="s">
        <v>214</v>
      </c>
      <c r="D105" s="122" t="s">
        <v>258</v>
      </c>
      <c r="E105" s="122" t="s">
        <v>258</v>
      </c>
      <c r="F105" s="2" t="s">
        <v>3</v>
      </c>
      <c r="G105" s="3" t="s">
        <v>2</v>
      </c>
      <c r="H105" s="8">
        <v>5.0292711970126858</v>
      </c>
      <c r="I105" s="99">
        <v>0.93445468207278759</v>
      </c>
      <c r="J105" s="99">
        <v>0.94566813825766094</v>
      </c>
      <c r="K105" s="99">
        <v>0.95701615591675282</v>
      </c>
      <c r="L105" s="99">
        <v>0.96850034978775401</v>
      </c>
      <c r="M105" s="61">
        <v>0.98012235398520686</v>
      </c>
    </row>
    <row r="106" spans="2:13" ht="28.5" customHeight="1" thickBot="1" x14ac:dyDescent="0.25">
      <c r="B106" s="184"/>
      <c r="C106" s="206"/>
      <c r="D106" s="123"/>
      <c r="E106" s="123"/>
      <c r="F106" s="4" t="s">
        <v>8</v>
      </c>
      <c r="G106" s="5" t="s">
        <v>2</v>
      </c>
      <c r="H106" s="8">
        <v>5.0292711970126858</v>
      </c>
      <c r="I106" s="99">
        <v>0.93445468207278759</v>
      </c>
      <c r="J106" s="99">
        <v>0.94566813825766094</v>
      </c>
      <c r="K106" s="99">
        <v>0.95701615591675282</v>
      </c>
      <c r="L106" s="99">
        <v>0.96850034978775401</v>
      </c>
      <c r="M106" s="61">
        <v>0.98012235398520686</v>
      </c>
    </row>
    <row r="109" spans="2:13" ht="13.5" thickBot="1" x14ac:dyDescent="0.25"/>
    <row r="110" spans="2:13" ht="13.5" thickBot="1" x14ac:dyDescent="0.25">
      <c r="B110" s="173" t="s">
        <v>106</v>
      </c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5"/>
    </row>
    <row r="111" spans="2:13" ht="15.75" customHeight="1" thickBot="1" x14ac:dyDescent="0.25">
      <c r="B111" s="130" t="s">
        <v>0</v>
      </c>
      <c r="C111" s="131"/>
      <c r="D111" s="131"/>
      <c r="E111" s="132"/>
      <c r="F111" s="176" t="s">
        <v>13</v>
      </c>
      <c r="G111" s="177"/>
      <c r="H111" s="180" t="s">
        <v>12</v>
      </c>
      <c r="I111" s="181"/>
      <c r="J111" s="181"/>
      <c r="K111" s="181"/>
      <c r="L111" s="181"/>
      <c r="M111" s="182"/>
    </row>
    <row r="112" spans="2:13" ht="15.75" customHeight="1" thickBot="1" x14ac:dyDescent="0.25">
      <c r="B112" s="133"/>
      <c r="C112" s="134"/>
      <c r="D112" s="134"/>
      <c r="E112" s="135"/>
      <c r="F112" s="178"/>
      <c r="G112" s="179"/>
      <c r="H112" s="10" t="s">
        <v>11</v>
      </c>
      <c r="I112" s="11">
        <f>2019+1</f>
        <v>2020</v>
      </c>
      <c r="J112" s="11">
        <f>+I112+1</f>
        <v>2021</v>
      </c>
      <c r="K112" s="11">
        <f t="shared" ref="K112" si="40">+J112+1</f>
        <v>2022</v>
      </c>
      <c r="L112" s="11">
        <f t="shared" ref="L112" si="41">+K112+1</f>
        <v>2023</v>
      </c>
      <c r="M112" s="12">
        <f t="shared" ref="M112" si="42">+L112+1</f>
        <v>2024</v>
      </c>
    </row>
    <row r="113" spans="2:14" ht="12.75" customHeight="1" x14ac:dyDescent="0.2">
      <c r="B113" s="136" t="s">
        <v>106</v>
      </c>
      <c r="C113" s="125"/>
      <c r="D113" s="125"/>
      <c r="E113" s="137"/>
      <c r="F113" s="104" t="s">
        <v>3</v>
      </c>
      <c r="G113" s="105" t="s">
        <v>2</v>
      </c>
      <c r="H113" s="60">
        <f>H105+H99</f>
        <v>41.654412847911885</v>
      </c>
      <c r="I113" s="60">
        <f t="shared" ref="I113:M114" si="43">I105+I99</f>
        <v>6.1055899920727876</v>
      </c>
      <c r="J113" s="60">
        <f t="shared" si="43"/>
        <v>6.178857071977661</v>
      </c>
      <c r="K113" s="60">
        <f t="shared" si="43"/>
        <v>6.2530033568413925</v>
      </c>
      <c r="L113" s="60">
        <f t="shared" si="43"/>
        <v>6.3280393971234901</v>
      </c>
      <c r="M113" s="60">
        <f t="shared" si="43"/>
        <v>6.4039758698889706</v>
      </c>
    </row>
    <row r="114" spans="2:14" ht="15.75" customHeight="1" thickBot="1" x14ac:dyDescent="0.25">
      <c r="B114" s="138"/>
      <c r="C114" s="139"/>
      <c r="D114" s="139"/>
      <c r="E114" s="140"/>
      <c r="F114" s="106" t="s">
        <v>8</v>
      </c>
      <c r="G114" s="107" t="s">
        <v>2</v>
      </c>
      <c r="H114" s="60">
        <f>H106+H100</f>
        <v>32.954263779092685</v>
      </c>
      <c r="I114" s="60">
        <f t="shared" si="43"/>
        <v>6.1055899920727876</v>
      </c>
      <c r="J114" s="60">
        <f t="shared" si="43"/>
        <v>6.178857071977661</v>
      </c>
      <c r="K114" s="60">
        <f t="shared" si="43"/>
        <v>6.2530033568413925</v>
      </c>
      <c r="L114" s="60">
        <f t="shared" si="43"/>
        <v>6.3280393971234901</v>
      </c>
      <c r="M114" s="60">
        <f t="shared" si="43"/>
        <v>6.4039758698889706</v>
      </c>
    </row>
    <row r="116" spans="2:14" ht="13.5" thickBot="1" x14ac:dyDescent="0.25"/>
    <row r="117" spans="2:14" ht="13.5" thickBot="1" x14ac:dyDescent="0.25">
      <c r="B117" s="194" t="s">
        <v>245</v>
      </c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6"/>
    </row>
    <row r="118" spans="2:14" ht="23.25" customHeight="1" thickBot="1" x14ac:dyDescent="0.25">
      <c r="B118" s="190" t="s">
        <v>0</v>
      </c>
      <c r="C118" s="191"/>
      <c r="D118" s="259" t="s">
        <v>256</v>
      </c>
      <c r="E118" s="120" t="s">
        <v>257</v>
      </c>
      <c r="F118" s="176" t="s">
        <v>13</v>
      </c>
      <c r="G118" s="177"/>
      <c r="H118" s="180" t="s">
        <v>12</v>
      </c>
      <c r="I118" s="181"/>
      <c r="J118" s="181"/>
      <c r="K118" s="181"/>
      <c r="L118" s="181"/>
      <c r="M118" s="182"/>
    </row>
    <row r="119" spans="2:14" ht="13.5" thickBot="1" x14ac:dyDescent="0.25">
      <c r="B119" s="192"/>
      <c r="C119" s="193"/>
      <c r="D119" s="260"/>
      <c r="E119" s="121"/>
      <c r="F119" s="178"/>
      <c r="G119" s="179"/>
      <c r="H119" s="10" t="s">
        <v>11</v>
      </c>
      <c r="I119" s="11">
        <f>2019+1</f>
        <v>2020</v>
      </c>
      <c r="J119" s="11">
        <f>+I119+1</f>
        <v>2021</v>
      </c>
      <c r="K119" s="11">
        <f t="shared" ref="K119" si="44">+J119+1</f>
        <v>2022</v>
      </c>
      <c r="L119" s="11">
        <f t="shared" ref="L119" si="45">+K119+1</f>
        <v>2023</v>
      </c>
      <c r="M119" s="12">
        <f t="shared" ref="M119" si="46">+L119+1</f>
        <v>2024</v>
      </c>
    </row>
    <row r="120" spans="2:14" ht="28.5" customHeight="1" thickBot="1" x14ac:dyDescent="0.25">
      <c r="B120" s="183" t="s">
        <v>1</v>
      </c>
      <c r="C120" s="207" t="s">
        <v>228</v>
      </c>
      <c r="D120" s="122" t="s">
        <v>258</v>
      </c>
      <c r="E120" s="122" t="s">
        <v>258</v>
      </c>
      <c r="F120" s="2" t="s">
        <v>3</v>
      </c>
      <c r="G120" s="3" t="s">
        <v>2</v>
      </c>
      <c r="H120" s="25">
        <v>32.914386000000007</v>
      </c>
      <c r="I120" s="26">
        <v>6.7951091609279999</v>
      </c>
      <c r="J120" s="26">
        <v>6.8766504708591354</v>
      </c>
      <c r="K120" s="26">
        <v>6.959170276509445</v>
      </c>
      <c r="L120" s="26">
        <v>7.042680319827558</v>
      </c>
      <c r="M120" s="27">
        <v>7.1271924836654907</v>
      </c>
    </row>
    <row r="121" spans="2:14" ht="29.25" customHeight="1" thickBot="1" x14ac:dyDescent="0.25">
      <c r="B121" s="184"/>
      <c r="C121" s="208"/>
      <c r="D121" s="123"/>
      <c r="E121" s="123"/>
      <c r="F121" s="4" t="s">
        <v>8</v>
      </c>
      <c r="G121" s="5" t="s">
        <v>2</v>
      </c>
      <c r="H121" s="25">
        <v>32.914386000000007</v>
      </c>
      <c r="I121" s="26">
        <v>6.7951091609279999</v>
      </c>
      <c r="J121" s="26">
        <v>6.8766504708591354</v>
      </c>
      <c r="K121" s="26">
        <v>6.959170276509445</v>
      </c>
      <c r="L121" s="26">
        <v>7.042680319827558</v>
      </c>
      <c r="M121" s="27">
        <v>7.1271924836654907</v>
      </c>
    </row>
    <row r="122" spans="2:14" ht="20.25" customHeight="1" thickBot="1" x14ac:dyDescent="0.25">
      <c r="B122" s="183" t="s">
        <v>4</v>
      </c>
      <c r="C122" s="207" t="s">
        <v>229</v>
      </c>
      <c r="D122" s="147" t="s">
        <v>258</v>
      </c>
      <c r="E122" s="147" t="s">
        <v>265</v>
      </c>
      <c r="F122" s="2" t="s">
        <v>3</v>
      </c>
      <c r="G122" s="3" t="s">
        <v>2</v>
      </c>
      <c r="H122" s="25">
        <v>5.9305199999999996</v>
      </c>
      <c r="I122" s="26">
        <v>1.101909593664</v>
      </c>
      <c r="J122" s="26">
        <v>1.115132508787968</v>
      </c>
      <c r="K122" s="26">
        <v>1.1285140988934232</v>
      </c>
      <c r="L122" s="26">
        <v>1.1420562680801447</v>
      </c>
      <c r="M122" s="27">
        <v>1.1557609432971065</v>
      </c>
    </row>
    <row r="123" spans="2:14" ht="20.25" customHeight="1" thickBot="1" x14ac:dyDescent="0.25">
      <c r="B123" s="184"/>
      <c r="C123" s="208"/>
      <c r="D123" s="122"/>
      <c r="E123" s="122"/>
      <c r="F123" s="4" t="s">
        <v>8</v>
      </c>
      <c r="G123" s="5" t="s">
        <v>2</v>
      </c>
      <c r="H123" s="25">
        <v>5.9305199999999996</v>
      </c>
      <c r="I123" s="26">
        <v>1.101909593664</v>
      </c>
      <c r="J123" s="26">
        <v>1.115132508787968</v>
      </c>
      <c r="K123" s="26">
        <v>1.1285140988934232</v>
      </c>
      <c r="L123" s="26">
        <v>1.1420562680801447</v>
      </c>
      <c r="M123" s="27">
        <v>1.1557609432971065</v>
      </c>
    </row>
    <row r="124" spans="2:14" ht="20.25" customHeight="1" thickBot="1" x14ac:dyDescent="0.25">
      <c r="B124" s="183" t="s">
        <v>6</v>
      </c>
      <c r="C124" s="207" t="s">
        <v>230</v>
      </c>
      <c r="D124" s="122"/>
      <c r="E124" s="122"/>
      <c r="F124" s="2" t="s">
        <v>3</v>
      </c>
      <c r="G124" s="3" t="s">
        <v>2</v>
      </c>
      <c r="H124" s="25">
        <v>4.1513640000000001</v>
      </c>
      <c r="I124" s="26">
        <v>1.2855611926079999</v>
      </c>
      <c r="J124" s="26">
        <v>1.3009879269192961</v>
      </c>
      <c r="K124" s="26">
        <v>1.3165997820423276</v>
      </c>
      <c r="L124" s="26">
        <v>1.3323989794268356</v>
      </c>
      <c r="M124" s="27">
        <v>1.3483877671799576</v>
      </c>
    </row>
    <row r="125" spans="2:14" ht="20.25" customHeight="1" thickBot="1" x14ac:dyDescent="0.25">
      <c r="B125" s="184"/>
      <c r="C125" s="208"/>
      <c r="D125" s="123"/>
      <c r="E125" s="123"/>
      <c r="F125" s="4" t="s">
        <v>8</v>
      </c>
      <c r="G125" s="5" t="s">
        <v>2</v>
      </c>
      <c r="H125" s="25">
        <v>4.1513640000000001</v>
      </c>
      <c r="I125" s="26">
        <v>1.2855611926079999</v>
      </c>
      <c r="J125" s="26">
        <v>1.3009879269192961</v>
      </c>
      <c r="K125" s="26">
        <v>1.3165997820423276</v>
      </c>
      <c r="L125" s="26">
        <v>1.3323989794268356</v>
      </c>
      <c r="M125" s="27">
        <v>1.3483877671799576</v>
      </c>
    </row>
    <row r="126" spans="2:14" ht="13.5" customHeight="1" thickBot="1" x14ac:dyDescent="0.25">
      <c r="B126" s="136" t="s">
        <v>107</v>
      </c>
      <c r="C126" s="125"/>
      <c r="D126" s="125"/>
      <c r="E126" s="137"/>
      <c r="F126" s="112" t="s">
        <v>3</v>
      </c>
      <c r="G126" s="113" t="s">
        <v>2</v>
      </c>
      <c r="H126" s="23">
        <f>H120+H122+H124</f>
        <v>42.99627000000001</v>
      </c>
      <c r="I126" s="23">
        <f t="shared" ref="I126:M127" si="47">I120+I122+I124</f>
        <v>9.1825799471999989</v>
      </c>
      <c r="J126" s="23">
        <f t="shared" si="47"/>
        <v>9.2927709065663997</v>
      </c>
      <c r="K126" s="23">
        <f t="shared" si="47"/>
        <v>9.404284157445197</v>
      </c>
      <c r="L126" s="23">
        <f t="shared" si="47"/>
        <v>9.5171355673345381</v>
      </c>
      <c r="M126" s="23">
        <f t="shared" si="47"/>
        <v>9.6313411941425553</v>
      </c>
    </row>
    <row r="127" spans="2:14" ht="13.5" thickBot="1" x14ac:dyDescent="0.25">
      <c r="B127" s="138"/>
      <c r="C127" s="139"/>
      <c r="D127" s="139"/>
      <c r="E127" s="140"/>
      <c r="F127" s="114" t="s">
        <v>5</v>
      </c>
      <c r="G127" s="115" t="s">
        <v>2</v>
      </c>
      <c r="H127" s="23">
        <f>H121+H123+H125</f>
        <v>42.99627000000001</v>
      </c>
      <c r="I127" s="23">
        <f t="shared" si="47"/>
        <v>9.1825799471999989</v>
      </c>
      <c r="J127" s="23">
        <f t="shared" si="47"/>
        <v>9.2927709065663997</v>
      </c>
      <c r="K127" s="23">
        <f t="shared" si="47"/>
        <v>9.404284157445197</v>
      </c>
      <c r="L127" s="23">
        <f t="shared" si="47"/>
        <v>9.5171355673345381</v>
      </c>
      <c r="M127" s="23">
        <f t="shared" si="47"/>
        <v>9.6313411941425553</v>
      </c>
    </row>
    <row r="128" spans="2:14" ht="13.5" thickBot="1" x14ac:dyDescent="0.25">
      <c r="B128" s="76"/>
      <c r="C128" s="76"/>
      <c r="D128" s="76"/>
      <c r="E128" s="76"/>
      <c r="F128" s="70"/>
      <c r="G128" s="71"/>
      <c r="H128" s="72"/>
      <c r="I128" s="72"/>
      <c r="J128" s="72"/>
      <c r="K128" s="72"/>
      <c r="L128" s="72"/>
      <c r="M128" s="72"/>
      <c r="N128" s="80"/>
    </row>
    <row r="129" spans="2:14" ht="13.5" thickBot="1" x14ac:dyDescent="0.25">
      <c r="B129" s="231" t="s">
        <v>246</v>
      </c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3"/>
      <c r="N129" s="80"/>
    </row>
    <row r="130" spans="2:14" ht="13.5" thickBot="1" x14ac:dyDescent="0.25">
      <c r="B130" s="190" t="s">
        <v>0</v>
      </c>
      <c r="C130" s="191"/>
      <c r="D130" s="259" t="s">
        <v>256</v>
      </c>
      <c r="E130" s="120" t="s">
        <v>257</v>
      </c>
      <c r="F130" s="176" t="s">
        <v>13</v>
      </c>
      <c r="G130" s="177"/>
      <c r="H130" s="180" t="s">
        <v>12</v>
      </c>
      <c r="I130" s="181"/>
      <c r="J130" s="181"/>
      <c r="K130" s="181"/>
      <c r="L130" s="181"/>
      <c r="M130" s="182"/>
      <c r="N130" s="80"/>
    </row>
    <row r="131" spans="2:14" ht="13.5" thickBot="1" x14ac:dyDescent="0.25">
      <c r="B131" s="192"/>
      <c r="C131" s="193"/>
      <c r="D131" s="260"/>
      <c r="E131" s="121"/>
      <c r="F131" s="178"/>
      <c r="G131" s="179"/>
      <c r="H131" s="10" t="s">
        <v>11</v>
      </c>
      <c r="I131" s="11">
        <f>2019+1</f>
        <v>2020</v>
      </c>
      <c r="J131" s="11">
        <f>+I131+1</f>
        <v>2021</v>
      </c>
      <c r="K131" s="11">
        <f t="shared" ref="K131" si="48">+J131+1</f>
        <v>2022</v>
      </c>
      <c r="L131" s="11">
        <f t="shared" ref="L131" si="49">+K131+1</f>
        <v>2023</v>
      </c>
      <c r="M131" s="12">
        <f t="shared" ref="M131" si="50">+L131+1</f>
        <v>2024</v>
      </c>
      <c r="N131" s="80"/>
    </row>
    <row r="132" spans="2:14" x14ac:dyDescent="0.2">
      <c r="B132" s="183" t="s">
        <v>1</v>
      </c>
      <c r="C132" s="207" t="s">
        <v>246</v>
      </c>
      <c r="D132" s="122" t="s">
        <v>258</v>
      </c>
      <c r="E132" s="122" t="s">
        <v>258</v>
      </c>
      <c r="F132" s="2" t="s">
        <v>3</v>
      </c>
      <c r="G132" s="3" t="s">
        <v>2</v>
      </c>
      <c r="H132" s="20">
        <v>3.9420000000000006</v>
      </c>
      <c r="I132" s="90">
        <v>1.2062520000000001</v>
      </c>
      <c r="J132" s="90">
        <v>1.2303770400000003</v>
      </c>
      <c r="K132" s="90">
        <v>1.2549845808000002</v>
      </c>
      <c r="L132" s="90">
        <v>1.2800842724160002</v>
      </c>
      <c r="M132" s="90">
        <v>1.3056859578643203</v>
      </c>
      <c r="N132" s="80"/>
    </row>
    <row r="133" spans="2:14" ht="13.5" thickBot="1" x14ac:dyDescent="0.25">
      <c r="B133" s="184"/>
      <c r="C133" s="208"/>
      <c r="D133" s="123"/>
      <c r="E133" s="123"/>
      <c r="F133" s="4" t="s">
        <v>8</v>
      </c>
      <c r="G133" s="5" t="s">
        <v>2</v>
      </c>
      <c r="H133" s="20">
        <v>3.6791999999999998</v>
      </c>
      <c r="I133" s="90">
        <v>1.2062520000000001</v>
      </c>
      <c r="J133" s="90">
        <v>1.2303770400000003</v>
      </c>
      <c r="K133" s="90">
        <v>1.2549845808000002</v>
      </c>
      <c r="L133" s="90">
        <v>1.2800842724160002</v>
      </c>
      <c r="M133" s="90">
        <v>1.3056859578643203</v>
      </c>
      <c r="N133" s="80"/>
    </row>
    <row r="134" spans="2:14" ht="12.75" customHeight="1" x14ac:dyDescent="0.2">
      <c r="B134" s="124" t="s">
        <v>246</v>
      </c>
      <c r="C134" s="125"/>
      <c r="D134" s="125"/>
      <c r="E134" s="126"/>
      <c r="F134" s="6" t="s">
        <v>3</v>
      </c>
      <c r="G134" s="16" t="s">
        <v>2</v>
      </c>
      <c r="H134" s="18">
        <f>+H132</f>
        <v>3.9420000000000006</v>
      </c>
      <c r="I134" s="91">
        <f t="shared" ref="I134:M134" si="51">+I132</f>
        <v>1.2062520000000001</v>
      </c>
      <c r="J134" s="91">
        <f t="shared" si="51"/>
        <v>1.2303770400000003</v>
      </c>
      <c r="K134" s="91">
        <f t="shared" si="51"/>
        <v>1.2549845808000002</v>
      </c>
      <c r="L134" s="91">
        <f t="shared" si="51"/>
        <v>1.2800842724160002</v>
      </c>
      <c r="M134" s="91">
        <f t="shared" si="51"/>
        <v>1.3056859578643203</v>
      </c>
      <c r="N134" s="80"/>
    </row>
    <row r="135" spans="2:14" ht="13.5" thickBot="1" x14ac:dyDescent="0.25">
      <c r="B135" s="127"/>
      <c r="C135" s="128"/>
      <c r="D135" s="128"/>
      <c r="E135" s="129"/>
      <c r="F135" s="7" t="s">
        <v>5</v>
      </c>
      <c r="G135" s="17" t="s">
        <v>2</v>
      </c>
      <c r="H135" s="19">
        <f>+H133</f>
        <v>3.6791999999999998</v>
      </c>
      <c r="I135" s="92">
        <f t="shared" ref="I135:M135" si="52">+I133</f>
        <v>1.2062520000000001</v>
      </c>
      <c r="J135" s="92">
        <f t="shared" si="52"/>
        <v>1.2303770400000003</v>
      </c>
      <c r="K135" s="92">
        <f t="shared" si="52"/>
        <v>1.2549845808000002</v>
      </c>
      <c r="L135" s="92">
        <f t="shared" si="52"/>
        <v>1.2800842724160002</v>
      </c>
      <c r="M135" s="92">
        <f t="shared" si="52"/>
        <v>1.3056859578643203</v>
      </c>
      <c r="N135" s="80"/>
    </row>
    <row r="136" spans="2:14" ht="13.5" thickBot="1" x14ac:dyDescent="0.25">
      <c r="B136" s="76"/>
      <c r="C136" s="76"/>
      <c r="D136" s="76"/>
      <c r="E136" s="76"/>
      <c r="F136" s="70"/>
      <c r="G136" s="71"/>
      <c r="H136" s="72"/>
      <c r="I136" s="72"/>
      <c r="J136" s="72"/>
      <c r="K136" s="72"/>
      <c r="L136" s="72"/>
      <c r="M136" s="72"/>
      <c r="N136" s="80"/>
    </row>
    <row r="137" spans="2:14" ht="13.5" thickBot="1" x14ac:dyDescent="0.25">
      <c r="B137" s="173" t="s">
        <v>247</v>
      </c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5"/>
      <c r="N137" s="80"/>
    </row>
    <row r="138" spans="2:14" ht="15.75" customHeight="1" thickBot="1" x14ac:dyDescent="0.25">
      <c r="B138" s="130" t="s">
        <v>0</v>
      </c>
      <c r="C138" s="131"/>
      <c r="D138" s="131"/>
      <c r="E138" s="148"/>
      <c r="F138" s="201" t="s">
        <v>13</v>
      </c>
      <c r="G138" s="177"/>
      <c r="H138" s="180" t="s">
        <v>12</v>
      </c>
      <c r="I138" s="181"/>
      <c r="J138" s="181"/>
      <c r="K138" s="181"/>
      <c r="L138" s="181"/>
      <c r="M138" s="182"/>
      <c r="N138" s="80"/>
    </row>
    <row r="139" spans="2:14" ht="15.75" customHeight="1" thickBot="1" x14ac:dyDescent="0.25">
      <c r="B139" s="133"/>
      <c r="C139" s="134"/>
      <c r="D139" s="134"/>
      <c r="E139" s="149"/>
      <c r="F139" s="202"/>
      <c r="G139" s="179"/>
      <c r="H139" s="10" t="s">
        <v>11</v>
      </c>
      <c r="I139" s="11">
        <f>2019+1</f>
        <v>2020</v>
      </c>
      <c r="J139" s="11">
        <f>+I139+1</f>
        <v>2021</v>
      </c>
      <c r="K139" s="11">
        <f t="shared" ref="K139" si="53">+J139+1</f>
        <v>2022</v>
      </c>
      <c r="L139" s="11">
        <f t="shared" ref="L139" si="54">+K139+1</f>
        <v>2023</v>
      </c>
      <c r="M139" s="12">
        <f t="shared" ref="M139" si="55">+L139+1</f>
        <v>2024</v>
      </c>
      <c r="N139" s="80"/>
    </row>
    <row r="140" spans="2:14" ht="12.75" customHeight="1" x14ac:dyDescent="0.2">
      <c r="B140" s="136" t="s">
        <v>16</v>
      </c>
      <c r="C140" s="125"/>
      <c r="D140" s="125"/>
      <c r="E140" s="137"/>
      <c r="F140" s="2" t="s">
        <v>3</v>
      </c>
      <c r="G140" s="3" t="s">
        <v>2</v>
      </c>
      <c r="H140" s="20">
        <f>+H134+H126</f>
        <v>46.93827000000001</v>
      </c>
      <c r="I140" s="20">
        <f t="shared" ref="I140:M141" si="56">+I134+I126</f>
        <v>10.3888319472</v>
      </c>
      <c r="J140" s="20">
        <f t="shared" si="56"/>
        <v>10.5231479465664</v>
      </c>
      <c r="K140" s="20">
        <f t="shared" si="56"/>
        <v>10.659268738245197</v>
      </c>
      <c r="L140" s="20">
        <f t="shared" si="56"/>
        <v>10.797219839750538</v>
      </c>
      <c r="M140" s="20">
        <f t="shared" si="56"/>
        <v>10.937027152006875</v>
      </c>
      <c r="N140" s="80"/>
    </row>
    <row r="141" spans="2:14" ht="15.75" customHeight="1" thickBot="1" x14ac:dyDescent="0.25">
      <c r="B141" s="138"/>
      <c r="C141" s="139"/>
      <c r="D141" s="139"/>
      <c r="E141" s="140"/>
      <c r="F141" s="4" t="s">
        <v>8</v>
      </c>
      <c r="G141" s="5" t="s">
        <v>2</v>
      </c>
      <c r="H141" s="20">
        <f>+H135+H127</f>
        <v>46.675470000000011</v>
      </c>
      <c r="I141" s="20">
        <f t="shared" si="56"/>
        <v>10.3888319472</v>
      </c>
      <c r="J141" s="20">
        <f t="shared" si="56"/>
        <v>10.5231479465664</v>
      </c>
      <c r="K141" s="20">
        <f t="shared" si="56"/>
        <v>10.659268738245197</v>
      </c>
      <c r="L141" s="20">
        <f t="shared" si="56"/>
        <v>10.797219839750538</v>
      </c>
      <c r="M141" s="20">
        <f t="shared" si="56"/>
        <v>10.937027152006875</v>
      </c>
      <c r="N141" s="80"/>
    </row>
    <row r="142" spans="2:14" x14ac:dyDescent="0.2">
      <c r="B142" s="76"/>
      <c r="C142" s="76"/>
      <c r="D142" s="76"/>
      <c r="E142" s="76"/>
      <c r="F142" s="70"/>
      <c r="G142" s="71"/>
      <c r="H142" s="72"/>
      <c r="I142" s="72"/>
      <c r="J142" s="72"/>
      <c r="K142" s="72"/>
      <c r="L142" s="72"/>
      <c r="M142" s="72"/>
      <c r="N142" s="80"/>
    </row>
    <row r="143" spans="2:14" ht="13.5" thickBot="1" x14ac:dyDescent="0.25"/>
    <row r="144" spans="2:14" ht="13.5" thickBot="1" x14ac:dyDescent="0.25">
      <c r="B144" s="194" t="s">
        <v>108</v>
      </c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6"/>
    </row>
    <row r="145" spans="2:13" ht="13.5" thickBot="1" x14ac:dyDescent="0.25">
      <c r="B145" s="190" t="s">
        <v>0</v>
      </c>
      <c r="C145" s="191"/>
      <c r="D145" s="259" t="s">
        <v>256</v>
      </c>
      <c r="E145" s="120" t="s">
        <v>257</v>
      </c>
      <c r="F145" s="176" t="s">
        <v>13</v>
      </c>
      <c r="G145" s="177"/>
      <c r="H145" s="180" t="s">
        <v>12</v>
      </c>
      <c r="I145" s="181"/>
      <c r="J145" s="181"/>
      <c r="K145" s="181"/>
      <c r="L145" s="181"/>
      <c r="M145" s="182"/>
    </row>
    <row r="146" spans="2:13" ht="13.5" thickBot="1" x14ac:dyDescent="0.25">
      <c r="B146" s="192"/>
      <c r="C146" s="193"/>
      <c r="D146" s="260"/>
      <c r="E146" s="121"/>
      <c r="F146" s="178"/>
      <c r="G146" s="179"/>
      <c r="H146" s="10" t="s">
        <v>11</v>
      </c>
      <c r="I146" s="11">
        <f>2019+1</f>
        <v>2020</v>
      </c>
      <c r="J146" s="11">
        <f>+I146+1</f>
        <v>2021</v>
      </c>
      <c r="K146" s="11">
        <f t="shared" ref="K146" si="57">+J146+1</f>
        <v>2022</v>
      </c>
      <c r="L146" s="11">
        <f t="shared" ref="L146" si="58">+K146+1</f>
        <v>2023</v>
      </c>
      <c r="M146" s="12">
        <f t="shared" ref="M146" si="59">+L146+1</f>
        <v>2024</v>
      </c>
    </row>
    <row r="147" spans="2:13" ht="13.5" customHeight="1" thickBot="1" x14ac:dyDescent="0.25">
      <c r="B147" s="183" t="s">
        <v>1</v>
      </c>
      <c r="C147" s="234" t="s">
        <v>109</v>
      </c>
      <c r="D147" s="122" t="s">
        <v>258</v>
      </c>
      <c r="E147" s="122" t="s">
        <v>258</v>
      </c>
      <c r="F147" s="2" t="s">
        <v>3</v>
      </c>
      <c r="G147" s="3" t="s">
        <v>2</v>
      </c>
      <c r="H147" s="94">
        <v>145.86816200000001</v>
      </c>
      <c r="I147" s="93">
        <v>27.1027712777184</v>
      </c>
      <c r="J147" s="93">
        <v>27.42800453305102</v>
      </c>
      <c r="K147" s="93">
        <v>27.757140587447633</v>
      </c>
      <c r="L147" s="93">
        <v>28.090226274497002</v>
      </c>
      <c r="M147" s="93">
        <v>28.427308989790966</v>
      </c>
    </row>
    <row r="148" spans="2:13" ht="28.5" customHeight="1" thickBot="1" x14ac:dyDescent="0.25">
      <c r="B148" s="184"/>
      <c r="C148" s="235"/>
      <c r="D148" s="123"/>
      <c r="E148" s="123"/>
      <c r="F148" s="4" t="s">
        <v>8</v>
      </c>
      <c r="G148" s="5" t="s">
        <v>2</v>
      </c>
      <c r="H148" s="94">
        <v>145.86816200000001</v>
      </c>
      <c r="I148" s="93">
        <v>27.1027712777184</v>
      </c>
      <c r="J148" s="93">
        <v>27.42800453305102</v>
      </c>
      <c r="K148" s="93">
        <v>27.757140587447633</v>
      </c>
      <c r="L148" s="93">
        <v>28.090226274497002</v>
      </c>
      <c r="M148" s="93">
        <v>28.427308989790966</v>
      </c>
    </row>
    <row r="149" spans="2:13" ht="13.5" thickBot="1" x14ac:dyDescent="0.25">
      <c r="B149" s="183" t="s">
        <v>4</v>
      </c>
      <c r="C149" s="207" t="s">
        <v>110</v>
      </c>
      <c r="D149" s="122" t="s">
        <v>266</v>
      </c>
      <c r="E149" s="122">
        <v>2019</v>
      </c>
      <c r="F149" s="2" t="s">
        <v>3</v>
      </c>
      <c r="G149" s="3" t="s">
        <v>2</v>
      </c>
      <c r="H149" s="94">
        <v>2.9919779999999996</v>
      </c>
      <c r="I149" s="95">
        <v>0.5559190867296</v>
      </c>
      <c r="J149" s="95">
        <v>0.56259011577035511</v>
      </c>
      <c r="K149" s="95">
        <v>0.56934119715959941</v>
      </c>
      <c r="L149" s="95">
        <v>0.57617329152551466</v>
      </c>
      <c r="M149" s="96">
        <v>0.58308737102382069</v>
      </c>
    </row>
    <row r="150" spans="2:13" ht="24.75" customHeight="1" thickBot="1" x14ac:dyDescent="0.25">
      <c r="B150" s="184"/>
      <c r="C150" s="208"/>
      <c r="D150" s="123"/>
      <c r="E150" s="123"/>
      <c r="F150" s="4" t="s">
        <v>8</v>
      </c>
      <c r="G150" s="5" t="s">
        <v>2</v>
      </c>
      <c r="H150" s="94">
        <v>2.9919779999999996</v>
      </c>
      <c r="I150" s="95">
        <v>0.5559190867296</v>
      </c>
      <c r="J150" s="95">
        <v>0.56259011577035511</v>
      </c>
      <c r="K150" s="95">
        <v>0.56934119715959941</v>
      </c>
      <c r="L150" s="95">
        <v>0.57617329152551466</v>
      </c>
      <c r="M150" s="96">
        <v>0.58308737102382069</v>
      </c>
    </row>
    <row r="151" spans="2:13" ht="13.5" customHeight="1" thickBot="1" x14ac:dyDescent="0.25">
      <c r="B151" s="124" t="s">
        <v>108</v>
      </c>
      <c r="C151" s="125"/>
      <c r="D151" s="125"/>
      <c r="E151" s="126"/>
      <c r="F151" s="6" t="s">
        <v>3</v>
      </c>
      <c r="G151" s="16" t="s">
        <v>2</v>
      </c>
      <c r="H151" s="97">
        <f>+H147+H149</f>
        <v>148.86014</v>
      </c>
      <c r="I151" s="97">
        <f t="shared" ref="I151:M152" si="60">+I147+I149</f>
        <v>27.658690364447999</v>
      </c>
      <c r="J151" s="97">
        <f t="shared" si="60"/>
        <v>27.990594648821375</v>
      </c>
      <c r="K151" s="97">
        <f t="shared" si="60"/>
        <v>28.326481784607232</v>
      </c>
      <c r="L151" s="97">
        <f t="shared" si="60"/>
        <v>28.666399566022516</v>
      </c>
      <c r="M151" s="97">
        <f t="shared" si="60"/>
        <v>29.010396360814788</v>
      </c>
    </row>
    <row r="152" spans="2:13" x14ac:dyDescent="0.2">
      <c r="B152" s="127"/>
      <c r="C152" s="128"/>
      <c r="D152" s="128"/>
      <c r="E152" s="129"/>
      <c r="F152" s="7" t="s">
        <v>5</v>
      </c>
      <c r="G152" s="17" t="s">
        <v>2</v>
      </c>
      <c r="H152" s="97">
        <f>+H148+H150</f>
        <v>148.86014</v>
      </c>
      <c r="I152" s="97">
        <f t="shared" si="60"/>
        <v>27.658690364447999</v>
      </c>
      <c r="J152" s="97">
        <f t="shared" si="60"/>
        <v>27.990594648821375</v>
      </c>
      <c r="K152" s="97">
        <f t="shared" si="60"/>
        <v>28.326481784607232</v>
      </c>
      <c r="L152" s="97">
        <f t="shared" si="60"/>
        <v>28.666399566022516</v>
      </c>
      <c r="M152" s="97">
        <f t="shared" si="60"/>
        <v>29.010396360814788</v>
      </c>
    </row>
    <row r="154" spans="2:13" ht="13.5" thickBot="1" x14ac:dyDescent="0.25"/>
    <row r="155" spans="2:13" ht="13.5" thickBot="1" x14ac:dyDescent="0.25">
      <c r="B155" s="194" t="s">
        <v>16</v>
      </c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6"/>
    </row>
    <row r="156" spans="2:13" ht="13.5" thickBot="1" x14ac:dyDescent="0.25">
      <c r="B156" s="190" t="s">
        <v>0</v>
      </c>
      <c r="C156" s="191"/>
      <c r="D156" s="259" t="s">
        <v>256</v>
      </c>
      <c r="E156" s="120" t="s">
        <v>257</v>
      </c>
      <c r="F156" s="176" t="s">
        <v>13</v>
      </c>
      <c r="G156" s="177"/>
      <c r="H156" s="180" t="s">
        <v>12</v>
      </c>
      <c r="I156" s="181"/>
      <c r="J156" s="181"/>
      <c r="K156" s="181"/>
      <c r="L156" s="181"/>
      <c r="M156" s="182"/>
    </row>
    <row r="157" spans="2:13" ht="13.5" thickBot="1" x14ac:dyDescent="0.25">
      <c r="B157" s="192"/>
      <c r="C157" s="193"/>
      <c r="D157" s="260"/>
      <c r="E157" s="121"/>
      <c r="F157" s="178"/>
      <c r="G157" s="179"/>
      <c r="H157" s="10" t="s">
        <v>11</v>
      </c>
      <c r="I157" s="11">
        <f>2019+1</f>
        <v>2020</v>
      </c>
      <c r="J157" s="11">
        <f>+I157+1</f>
        <v>2021</v>
      </c>
      <c r="K157" s="11">
        <f t="shared" ref="K157" si="61">+J157+1</f>
        <v>2022</v>
      </c>
      <c r="L157" s="11">
        <f t="shared" ref="L157" si="62">+K157+1</f>
        <v>2023</v>
      </c>
      <c r="M157" s="12">
        <f t="shared" ref="M157" si="63">+L157+1</f>
        <v>2024</v>
      </c>
    </row>
    <row r="158" spans="2:13" x14ac:dyDescent="0.2">
      <c r="B158" s="183" t="s">
        <v>1</v>
      </c>
      <c r="C158" s="207" t="s">
        <v>15</v>
      </c>
      <c r="D158" s="122" t="s">
        <v>258</v>
      </c>
      <c r="E158" s="122" t="s">
        <v>258</v>
      </c>
      <c r="F158" s="2" t="s">
        <v>3</v>
      </c>
      <c r="G158" s="3" t="s">
        <v>2</v>
      </c>
      <c r="H158" s="20">
        <v>7.7197499999999994</v>
      </c>
      <c r="I158" s="20">
        <v>7.812387000000002</v>
      </c>
      <c r="J158" s="20">
        <v>7.9061356439999981</v>
      </c>
      <c r="K158" s="20">
        <v>8.0010092717279999</v>
      </c>
      <c r="L158" s="20">
        <v>8.0970213829887356</v>
      </c>
      <c r="M158" s="20">
        <v>8.1941856395846013</v>
      </c>
    </row>
    <row r="159" spans="2:13" ht="13.5" thickBot="1" x14ac:dyDescent="0.25">
      <c r="B159" s="184"/>
      <c r="C159" s="208"/>
      <c r="D159" s="123"/>
      <c r="E159" s="123"/>
      <c r="F159" s="4" t="s">
        <v>8</v>
      </c>
      <c r="G159" s="5" t="s">
        <v>2</v>
      </c>
      <c r="H159" s="20">
        <v>7.7197499999999994</v>
      </c>
      <c r="I159" s="20">
        <v>7.812387000000002</v>
      </c>
      <c r="J159" s="20">
        <v>7.9061356439999981</v>
      </c>
      <c r="K159" s="20">
        <v>8.0010092717279999</v>
      </c>
      <c r="L159" s="20">
        <v>8.0970213829887356</v>
      </c>
      <c r="M159" s="20">
        <v>8.1941856395846013</v>
      </c>
    </row>
    <row r="160" spans="2:13" ht="12.75" customHeight="1" x14ac:dyDescent="0.2">
      <c r="B160" s="124" t="s">
        <v>16</v>
      </c>
      <c r="C160" s="125"/>
      <c r="D160" s="125"/>
      <c r="E160" s="126"/>
      <c r="F160" s="6" t="s">
        <v>3</v>
      </c>
      <c r="G160" s="16" t="s">
        <v>2</v>
      </c>
      <c r="H160" s="18">
        <f>+H158</f>
        <v>7.7197499999999994</v>
      </c>
      <c r="I160" s="18">
        <f t="shared" ref="I160:M160" si="64">+I158</f>
        <v>7.812387000000002</v>
      </c>
      <c r="J160" s="18">
        <f t="shared" si="64"/>
        <v>7.9061356439999981</v>
      </c>
      <c r="K160" s="18">
        <f t="shared" si="64"/>
        <v>8.0010092717279999</v>
      </c>
      <c r="L160" s="18">
        <f t="shared" si="64"/>
        <v>8.0970213829887356</v>
      </c>
      <c r="M160" s="18">
        <f t="shared" si="64"/>
        <v>8.1941856395846013</v>
      </c>
    </row>
    <row r="161" spans="2:13" ht="13.5" thickBot="1" x14ac:dyDescent="0.25">
      <c r="B161" s="127"/>
      <c r="C161" s="128"/>
      <c r="D161" s="128"/>
      <c r="E161" s="129"/>
      <c r="F161" s="7" t="s">
        <v>5</v>
      </c>
      <c r="G161" s="17" t="s">
        <v>2</v>
      </c>
      <c r="H161" s="19">
        <f>+H159</f>
        <v>7.7197499999999994</v>
      </c>
      <c r="I161" s="19">
        <f t="shared" ref="I161:M161" si="65">+I159</f>
        <v>7.812387000000002</v>
      </c>
      <c r="J161" s="19">
        <f t="shared" si="65"/>
        <v>7.9061356439999981</v>
      </c>
      <c r="K161" s="19">
        <f t="shared" si="65"/>
        <v>8.0010092717279999</v>
      </c>
      <c r="L161" s="19">
        <f t="shared" si="65"/>
        <v>8.0970213829887356</v>
      </c>
      <c r="M161" s="19">
        <f t="shared" si="65"/>
        <v>8.1941856395846013</v>
      </c>
    </row>
    <row r="163" spans="2:13" ht="13.5" thickBot="1" x14ac:dyDescent="0.25"/>
    <row r="164" spans="2:13" ht="13.5" thickBot="1" x14ac:dyDescent="0.25">
      <c r="B164" s="194" t="s">
        <v>18</v>
      </c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6"/>
    </row>
    <row r="165" spans="2:13" ht="13.5" customHeight="1" thickBot="1" x14ac:dyDescent="0.25">
      <c r="B165" s="190" t="s">
        <v>0</v>
      </c>
      <c r="C165" s="191"/>
      <c r="D165" s="259" t="s">
        <v>256</v>
      </c>
      <c r="E165" s="120" t="s">
        <v>257</v>
      </c>
      <c r="F165" s="176" t="s">
        <v>13</v>
      </c>
      <c r="G165" s="177"/>
      <c r="H165" s="180" t="s">
        <v>12</v>
      </c>
      <c r="I165" s="181"/>
      <c r="J165" s="181"/>
      <c r="K165" s="181"/>
      <c r="L165" s="181"/>
      <c r="M165" s="182"/>
    </row>
    <row r="166" spans="2:13" ht="13.5" thickBot="1" x14ac:dyDescent="0.25">
      <c r="B166" s="192"/>
      <c r="C166" s="193"/>
      <c r="D166" s="260"/>
      <c r="E166" s="121"/>
      <c r="F166" s="178"/>
      <c r="G166" s="179"/>
      <c r="H166" s="10" t="s">
        <v>11</v>
      </c>
      <c r="I166" s="11">
        <f>2019+1</f>
        <v>2020</v>
      </c>
      <c r="J166" s="11">
        <f>+I166+1</f>
        <v>2021</v>
      </c>
      <c r="K166" s="11">
        <f t="shared" ref="K166" si="66">+J166+1</f>
        <v>2022</v>
      </c>
      <c r="L166" s="11">
        <f t="shared" ref="L166" si="67">+K166+1</f>
        <v>2023</v>
      </c>
      <c r="M166" s="12">
        <f t="shared" ref="M166" si="68">+L166+1</f>
        <v>2024</v>
      </c>
    </row>
    <row r="167" spans="2:13" ht="12.75" customHeight="1" x14ac:dyDescent="0.2">
      <c r="B167" s="236" t="s">
        <v>1</v>
      </c>
      <c r="C167" s="234" t="s">
        <v>17</v>
      </c>
      <c r="D167" s="122" t="s">
        <v>258</v>
      </c>
      <c r="E167" s="122" t="s">
        <v>258</v>
      </c>
      <c r="F167" s="2" t="s">
        <v>3</v>
      </c>
      <c r="G167" s="3" t="s">
        <v>2</v>
      </c>
      <c r="H167" s="20">
        <v>26.342871510246805</v>
      </c>
      <c r="I167" s="20">
        <v>26.658985968369766</v>
      </c>
      <c r="J167" s="20">
        <v>26.978893799990203</v>
      </c>
      <c r="K167" s="20">
        <v>27.302640525590089</v>
      </c>
      <c r="L167" s="20">
        <v>27.630272211897164</v>
      </c>
      <c r="M167" s="20">
        <v>27.961835478439937</v>
      </c>
    </row>
    <row r="168" spans="2:13" ht="13.5" thickBot="1" x14ac:dyDescent="0.25">
      <c r="B168" s="237"/>
      <c r="C168" s="235"/>
      <c r="D168" s="123"/>
      <c r="E168" s="123"/>
      <c r="F168" s="4" t="s">
        <v>8</v>
      </c>
      <c r="G168" s="5" t="s">
        <v>2</v>
      </c>
      <c r="H168" s="20">
        <v>26.342871510246805</v>
      </c>
      <c r="I168" s="20">
        <v>26.658985968369766</v>
      </c>
      <c r="J168" s="20">
        <v>26.978893799990203</v>
      </c>
      <c r="K168" s="20">
        <v>27.302640525590089</v>
      </c>
      <c r="L168" s="20">
        <v>27.630272211897164</v>
      </c>
      <c r="M168" s="20">
        <v>27.961835478439937</v>
      </c>
    </row>
    <row r="169" spans="2:13" ht="12.75" customHeight="1" x14ac:dyDescent="0.2">
      <c r="B169" s="124" t="s">
        <v>19</v>
      </c>
      <c r="C169" s="125"/>
      <c r="D169" s="125"/>
      <c r="E169" s="126"/>
      <c r="F169" s="6" t="s">
        <v>3</v>
      </c>
      <c r="G169" s="16" t="s">
        <v>2</v>
      </c>
      <c r="H169" s="18">
        <f>+H167</f>
        <v>26.342871510246805</v>
      </c>
      <c r="I169" s="18">
        <f t="shared" ref="I169:M169" si="69">+I167</f>
        <v>26.658985968369766</v>
      </c>
      <c r="J169" s="18">
        <f t="shared" si="69"/>
        <v>26.978893799990203</v>
      </c>
      <c r="K169" s="18">
        <f t="shared" si="69"/>
        <v>27.302640525590089</v>
      </c>
      <c r="L169" s="18">
        <f t="shared" si="69"/>
        <v>27.630272211897164</v>
      </c>
      <c r="M169" s="18">
        <f t="shared" si="69"/>
        <v>27.961835478439937</v>
      </c>
    </row>
    <row r="170" spans="2:13" ht="13.5" thickBot="1" x14ac:dyDescent="0.25">
      <c r="B170" s="127"/>
      <c r="C170" s="128"/>
      <c r="D170" s="128"/>
      <c r="E170" s="129"/>
      <c r="F170" s="7" t="s">
        <v>5</v>
      </c>
      <c r="G170" s="17" t="s">
        <v>2</v>
      </c>
      <c r="H170" s="19">
        <f>+H168</f>
        <v>26.342871510246805</v>
      </c>
      <c r="I170" s="19">
        <f t="shared" ref="I170:M170" si="70">+I168</f>
        <v>26.658985968369766</v>
      </c>
      <c r="J170" s="19">
        <f t="shared" si="70"/>
        <v>26.978893799990203</v>
      </c>
      <c r="K170" s="19">
        <f t="shared" si="70"/>
        <v>27.302640525590089</v>
      </c>
      <c r="L170" s="19">
        <f t="shared" si="70"/>
        <v>27.630272211897164</v>
      </c>
      <c r="M170" s="19">
        <f t="shared" si="70"/>
        <v>27.961835478439937</v>
      </c>
    </row>
    <row r="172" spans="2:13" ht="13.5" thickBot="1" x14ac:dyDescent="0.25"/>
    <row r="173" spans="2:13" ht="13.5" thickBot="1" x14ac:dyDescent="0.25">
      <c r="B173" s="173" t="s">
        <v>111</v>
      </c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5"/>
    </row>
    <row r="174" spans="2:13" ht="15.75" customHeight="1" thickBot="1" x14ac:dyDescent="0.25">
      <c r="B174" s="130" t="s">
        <v>0</v>
      </c>
      <c r="C174" s="131"/>
      <c r="D174" s="131"/>
      <c r="E174" s="148"/>
      <c r="F174" s="201" t="s">
        <v>13</v>
      </c>
      <c r="G174" s="177"/>
      <c r="H174" s="180" t="s">
        <v>12</v>
      </c>
      <c r="I174" s="181"/>
      <c r="J174" s="181"/>
      <c r="K174" s="181"/>
      <c r="L174" s="181"/>
      <c r="M174" s="182"/>
    </row>
    <row r="175" spans="2:13" ht="15.75" customHeight="1" thickBot="1" x14ac:dyDescent="0.25">
      <c r="B175" s="133"/>
      <c r="C175" s="134"/>
      <c r="D175" s="134"/>
      <c r="E175" s="149"/>
      <c r="F175" s="202"/>
      <c r="G175" s="179"/>
      <c r="H175" s="10" t="s">
        <v>11</v>
      </c>
      <c r="I175" s="11">
        <f>2019+1</f>
        <v>2020</v>
      </c>
      <c r="J175" s="11">
        <f>+I175+1</f>
        <v>2021</v>
      </c>
      <c r="K175" s="11">
        <f t="shared" ref="K175" si="71">+J175+1</f>
        <v>2022</v>
      </c>
      <c r="L175" s="11">
        <f t="shared" ref="L175" si="72">+K175+1</f>
        <v>2023</v>
      </c>
      <c r="M175" s="12">
        <f t="shared" ref="M175" si="73">+L175+1</f>
        <v>2024</v>
      </c>
    </row>
    <row r="176" spans="2:13" ht="12.75" customHeight="1" x14ac:dyDescent="0.2">
      <c r="B176" s="136" t="s">
        <v>111</v>
      </c>
      <c r="C176" s="125"/>
      <c r="D176" s="125"/>
      <c r="E176" s="137"/>
      <c r="F176" s="2" t="s">
        <v>3</v>
      </c>
      <c r="G176" s="3" t="s">
        <v>2</v>
      </c>
      <c r="H176" s="20">
        <f t="shared" ref="H176:M177" si="74">+H151+H160+H169</f>
        <v>182.9227615102468</v>
      </c>
      <c r="I176" s="20">
        <f t="shared" si="74"/>
        <v>62.13006333281777</v>
      </c>
      <c r="J176" s="20">
        <f t="shared" si="74"/>
        <v>62.875624092811577</v>
      </c>
      <c r="K176" s="20">
        <f t="shared" si="74"/>
        <v>63.630131581925326</v>
      </c>
      <c r="L176" s="20">
        <f t="shared" si="74"/>
        <v>64.393693160908413</v>
      </c>
      <c r="M176" s="20">
        <f t="shared" si="74"/>
        <v>65.166417478839321</v>
      </c>
    </row>
    <row r="177" spans="2:13" ht="15.75" customHeight="1" thickBot="1" x14ac:dyDescent="0.25">
      <c r="B177" s="138"/>
      <c r="C177" s="139"/>
      <c r="D177" s="139"/>
      <c r="E177" s="140"/>
      <c r="F177" s="4" t="s">
        <v>8</v>
      </c>
      <c r="G177" s="5" t="s">
        <v>2</v>
      </c>
      <c r="H177" s="20">
        <f t="shared" si="74"/>
        <v>182.9227615102468</v>
      </c>
      <c r="I177" s="20">
        <f t="shared" si="74"/>
        <v>62.13006333281777</v>
      </c>
      <c r="J177" s="20">
        <f t="shared" si="74"/>
        <v>62.875624092811577</v>
      </c>
      <c r="K177" s="20">
        <f t="shared" si="74"/>
        <v>63.630131581925326</v>
      </c>
      <c r="L177" s="20">
        <f t="shared" si="74"/>
        <v>64.393693160908413</v>
      </c>
      <c r="M177" s="20">
        <f t="shared" si="74"/>
        <v>65.166417478839321</v>
      </c>
    </row>
    <row r="179" spans="2:13" ht="13.5" thickBot="1" x14ac:dyDescent="0.25"/>
    <row r="180" spans="2:13" ht="13.5" thickBot="1" x14ac:dyDescent="0.25">
      <c r="B180" s="194" t="s">
        <v>20</v>
      </c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6"/>
    </row>
    <row r="181" spans="2:13" ht="13.5" thickBot="1" x14ac:dyDescent="0.25">
      <c r="B181" s="190" t="s">
        <v>0</v>
      </c>
      <c r="C181" s="191"/>
      <c r="D181" s="259" t="s">
        <v>256</v>
      </c>
      <c r="E181" s="120" t="s">
        <v>257</v>
      </c>
      <c r="F181" s="176" t="s">
        <v>13</v>
      </c>
      <c r="G181" s="177"/>
      <c r="H181" s="180" t="s">
        <v>12</v>
      </c>
      <c r="I181" s="181"/>
      <c r="J181" s="181"/>
      <c r="K181" s="181"/>
      <c r="L181" s="181"/>
      <c r="M181" s="182"/>
    </row>
    <row r="182" spans="2:13" ht="13.5" thickBot="1" x14ac:dyDescent="0.25">
      <c r="B182" s="192"/>
      <c r="C182" s="193"/>
      <c r="D182" s="260"/>
      <c r="E182" s="121"/>
      <c r="F182" s="178"/>
      <c r="G182" s="179"/>
      <c r="H182" s="10" t="s">
        <v>11</v>
      </c>
      <c r="I182" s="11">
        <f>2019+1</f>
        <v>2020</v>
      </c>
      <c r="J182" s="11">
        <f>+I182+1</f>
        <v>2021</v>
      </c>
      <c r="K182" s="11">
        <f t="shared" ref="K182" si="75">+J182+1</f>
        <v>2022</v>
      </c>
      <c r="L182" s="11">
        <f t="shared" ref="L182" si="76">+K182+1</f>
        <v>2023</v>
      </c>
      <c r="M182" s="12">
        <f t="shared" ref="M182" si="77">+L182+1</f>
        <v>2024</v>
      </c>
    </row>
    <row r="183" spans="2:13" ht="13.5" thickBot="1" x14ac:dyDescent="0.25">
      <c r="B183" s="183" t="s">
        <v>1</v>
      </c>
      <c r="C183" s="207" t="s">
        <v>21</v>
      </c>
      <c r="D183" s="122" t="s">
        <v>258</v>
      </c>
      <c r="E183" s="122" t="s">
        <v>258</v>
      </c>
      <c r="F183" s="2" t="s">
        <v>3</v>
      </c>
      <c r="G183" s="3" t="s">
        <v>2</v>
      </c>
      <c r="H183" s="25">
        <v>12.759680704577971</v>
      </c>
      <c r="I183" s="34">
        <v>2.3707895058888413</v>
      </c>
      <c r="J183" s="34">
        <v>2.3992389799595073</v>
      </c>
      <c r="K183" s="34">
        <v>2.4280298477190212</v>
      </c>
      <c r="L183" s="34">
        <v>2.457166205891649</v>
      </c>
      <c r="M183" s="35">
        <v>2.4866522003623492</v>
      </c>
    </row>
    <row r="184" spans="2:13" ht="13.5" thickBot="1" x14ac:dyDescent="0.25">
      <c r="B184" s="184"/>
      <c r="C184" s="208"/>
      <c r="D184" s="123"/>
      <c r="E184" s="123"/>
      <c r="F184" s="4" t="s">
        <v>8</v>
      </c>
      <c r="G184" s="5" t="s">
        <v>2</v>
      </c>
      <c r="H184" s="25">
        <v>12.759680704577971</v>
      </c>
      <c r="I184" s="34">
        <v>2.3707895058888413</v>
      </c>
      <c r="J184" s="34">
        <v>2.3992389799595073</v>
      </c>
      <c r="K184" s="34">
        <v>2.4280298477190212</v>
      </c>
      <c r="L184" s="34">
        <v>2.457166205891649</v>
      </c>
      <c r="M184" s="35">
        <v>2.4866522003623492</v>
      </c>
    </row>
    <row r="185" spans="2:13" ht="13.5" thickBot="1" x14ac:dyDescent="0.25">
      <c r="B185" s="183" t="s">
        <v>4</v>
      </c>
      <c r="C185" s="234" t="s">
        <v>22</v>
      </c>
      <c r="D185" s="122" t="s">
        <v>258</v>
      </c>
      <c r="E185" s="122" t="s">
        <v>258</v>
      </c>
      <c r="F185" s="2" t="s">
        <v>3</v>
      </c>
      <c r="G185" s="3" t="s">
        <v>2</v>
      </c>
      <c r="H185" s="25">
        <v>20.711119545779685</v>
      </c>
      <c r="I185" s="34">
        <v>3.8481922871884122</v>
      </c>
      <c r="J185" s="34">
        <v>3.8943705946346725</v>
      </c>
      <c r="K185" s="34">
        <v>3.9411030417702886</v>
      </c>
      <c r="L185" s="34">
        <v>3.9883962782715332</v>
      </c>
      <c r="M185" s="35">
        <v>4.0362570336107897</v>
      </c>
    </row>
    <row r="186" spans="2:13" ht="25.5" customHeight="1" thickBot="1" x14ac:dyDescent="0.25">
      <c r="B186" s="184"/>
      <c r="C186" s="235"/>
      <c r="D186" s="123"/>
      <c r="E186" s="123"/>
      <c r="F186" s="4" t="s">
        <v>8</v>
      </c>
      <c r="G186" s="5" t="s">
        <v>2</v>
      </c>
      <c r="H186" s="25">
        <v>20.711119545779685</v>
      </c>
      <c r="I186" s="34">
        <v>3.8481922871884122</v>
      </c>
      <c r="J186" s="34">
        <v>3.8943705946346725</v>
      </c>
      <c r="K186" s="34">
        <v>3.9411030417702886</v>
      </c>
      <c r="L186" s="34">
        <v>3.9883962782715332</v>
      </c>
      <c r="M186" s="35">
        <v>4.0362570336107897</v>
      </c>
    </row>
    <row r="187" spans="2:13" ht="13.5" thickBot="1" x14ac:dyDescent="0.25">
      <c r="B187" s="183" t="s">
        <v>6</v>
      </c>
      <c r="C187" s="234" t="s">
        <v>23</v>
      </c>
      <c r="D187" s="122" t="s">
        <v>258</v>
      </c>
      <c r="E187" s="122" t="s">
        <v>258</v>
      </c>
      <c r="F187" s="2" t="s">
        <v>3</v>
      </c>
      <c r="G187" s="5" t="s">
        <v>2</v>
      </c>
      <c r="H187" s="25">
        <v>9.8713375357653792</v>
      </c>
      <c r="I187" s="34">
        <v>1.8341261024253221</v>
      </c>
      <c r="J187" s="34">
        <v>1.8561356156544258</v>
      </c>
      <c r="K187" s="34">
        <v>1.878409243042279</v>
      </c>
      <c r="L187" s="34">
        <v>1.9009501539587865</v>
      </c>
      <c r="M187" s="35">
        <v>1.9237615558062919</v>
      </c>
    </row>
    <row r="188" spans="2:13" ht="13.5" thickBot="1" x14ac:dyDescent="0.25">
      <c r="B188" s="184"/>
      <c r="C188" s="235"/>
      <c r="D188" s="123"/>
      <c r="E188" s="123"/>
      <c r="F188" s="4" t="s">
        <v>8</v>
      </c>
      <c r="G188" s="5" t="s">
        <v>2</v>
      </c>
      <c r="H188" s="25">
        <v>9.8713375357653792</v>
      </c>
      <c r="I188" s="34">
        <v>1.8341261024253221</v>
      </c>
      <c r="J188" s="34">
        <v>1.8561356156544258</v>
      </c>
      <c r="K188" s="34">
        <v>1.878409243042279</v>
      </c>
      <c r="L188" s="34">
        <v>1.9009501539587865</v>
      </c>
      <c r="M188" s="35">
        <v>1.9237615558062919</v>
      </c>
    </row>
    <row r="189" spans="2:13" ht="13.5" thickBot="1" x14ac:dyDescent="0.25">
      <c r="B189" s="183" t="s">
        <v>7</v>
      </c>
      <c r="C189" s="234" t="s">
        <v>24</v>
      </c>
      <c r="D189" s="147" t="s">
        <v>267</v>
      </c>
      <c r="E189" s="147">
        <v>2018</v>
      </c>
      <c r="F189" s="2" t="s">
        <v>3</v>
      </c>
      <c r="G189" s="5" t="s">
        <v>2</v>
      </c>
      <c r="H189" s="25">
        <v>2.1577622496423463</v>
      </c>
      <c r="I189" s="34">
        <v>0.40091913082274683</v>
      </c>
      <c r="J189" s="34">
        <v>0.40573016039261983</v>
      </c>
      <c r="K189" s="34">
        <v>0.41059892231733131</v>
      </c>
      <c r="L189" s="34">
        <v>0.41552610938513912</v>
      </c>
      <c r="M189" s="35">
        <v>0.4205124226977609</v>
      </c>
    </row>
    <row r="190" spans="2:13" ht="15.75" customHeight="1" thickBot="1" x14ac:dyDescent="0.25">
      <c r="B190" s="184"/>
      <c r="C190" s="235"/>
      <c r="D190" s="122"/>
      <c r="E190" s="122"/>
      <c r="F190" s="4" t="s">
        <v>8</v>
      </c>
      <c r="G190" s="5" t="s">
        <v>2</v>
      </c>
      <c r="H190" s="25">
        <v>2.1577622496423463</v>
      </c>
      <c r="I190" s="34">
        <v>0.40091913082274683</v>
      </c>
      <c r="J190" s="34">
        <v>0.40573016039261983</v>
      </c>
      <c r="K190" s="34">
        <v>0.41059892231733131</v>
      </c>
      <c r="L190" s="34">
        <v>0.41552610938513912</v>
      </c>
      <c r="M190" s="35">
        <v>0.4205124226977609</v>
      </c>
    </row>
    <row r="191" spans="2:13" ht="15.75" customHeight="1" thickBot="1" x14ac:dyDescent="0.25">
      <c r="B191" s="183" t="s">
        <v>9</v>
      </c>
      <c r="C191" s="234" t="s">
        <v>25</v>
      </c>
      <c r="D191" s="122"/>
      <c r="E191" s="122"/>
      <c r="F191" s="2" t="s">
        <v>3</v>
      </c>
      <c r="G191" s="5" t="s">
        <v>2</v>
      </c>
      <c r="H191" s="25">
        <v>30.63342784334764</v>
      </c>
      <c r="I191" s="34">
        <v>5.6917889202630896</v>
      </c>
      <c r="J191" s="34">
        <v>5.7600903873062466</v>
      </c>
      <c r="K191" s="34">
        <v>5.8292114719539221</v>
      </c>
      <c r="L191" s="34">
        <v>5.8991620096173687</v>
      </c>
      <c r="M191" s="35">
        <v>5.9699519537327781</v>
      </c>
    </row>
    <row r="192" spans="2:13" ht="15.75" customHeight="1" thickBot="1" x14ac:dyDescent="0.25">
      <c r="B192" s="184"/>
      <c r="C192" s="235"/>
      <c r="D192" s="122"/>
      <c r="E192" s="122"/>
      <c r="F192" s="4" t="s">
        <v>8</v>
      </c>
      <c r="G192" s="5" t="s">
        <v>2</v>
      </c>
      <c r="H192" s="25">
        <v>30.63342784334764</v>
      </c>
      <c r="I192" s="34">
        <v>5.6917889202630896</v>
      </c>
      <c r="J192" s="34">
        <v>5.7600903873062466</v>
      </c>
      <c r="K192" s="34">
        <v>5.8292114719539221</v>
      </c>
      <c r="L192" s="34">
        <v>5.8991620096173687</v>
      </c>
      <c r="M192" s="35">
        <v>5.9699519537327781</v>
      </c>
    </row>
    <row r="193" spans="2:13" ht="15.75" customHeight="1" thickBot="1" x14ac:dyDescent="0.25">
      <c r="B193" s="183" t="s">
        <v>10</v>
      </c>
      <c r="C193" s="234" t="s">
        <v>27</v>
      </c>
      <c r="D193" s="122"/>
      <c r="E193" s="122"/>
      <c r="F193" s="2" t="s">
        <v>3</v>
      </c>
      <c r="G193" s="5" t="s">
        <v>2</v>
      </c>
      <c r="H193" s="25">
        <v>7.6286240164520747</v>
      </c>
      <c r="I193" s="34">
        <v>1.4174227538536481</v>
      </c>
      <c r="J193" s="34">
        <v>1.4344318268998919</v>
      </c>
      <c r="K193" s="34">
        <v>1.4516450088226907</v>
      </c>
      <c r="L193" s="34">
        <v>1.4690647489285626</v>
      </c>
      <c r="M193" s="35">
        <v>1.4866935259157052</v>
      </c>
    </row>
    <row r="194" spans="2:13" ht="15.75" customHeight="1" thickBot="1" x14ac:dyDescent="0.25">
      <c r="B194" s="184"/>
      <c r="C194" s="235"/>
      <c r="D194" s="122"/>
      <c r="E194" s="122"/>
      <c r="F194" s="4" t="s">
        <v>8</v>
      </c>
      <c r="G194" s="5" t="s">
        <v>2</v>
      </c>
      <c r="H194" s="25">
        <v>7.6286240164520747</v>
      </c>
      <c r="I194" s="34">
        <v>1.4174227538536481</v>
      </c>
      <c r="J194" s="34">
        <v>1.4344318268998919</v>
      </c>
      <c r="K194" s="34">
        <v>1.4516450088226907</v>
      </c>
      <c r="L194" s="34">
        <v>1.4690647489285626</v>
      </c>
      <c r="M194" s="35">
        <v>1.4866935259157052</v>
      </c>
    </row>
    <row r="195" spans="2:13" ht="15.75" customHeight="1" thickBot="1" x14ac:dyDescent="0.25">
      <c r="B195" s="183" t="s">
        <v>26</v>
      </c>
      <c r="C195" s="207" t="s">
        <v>28</v>
      </c>
      <c r="D195" s="122"/>
      <c r="E195" s="122"/>
      <c r="F195" s="2" t="s">
        <v>3</v>
      </c>
      <c r="G195" s="5" t="s">
        <v>2</v>
      </c>
      <c r="H195" s="25">
        <v>1.9878597103004292</v>
      </c>
      <c r="I195" s="34">
        <v>0.36935069532489273</v>
      </c>
      <c r="J195" s="34">
        <v>0.37378290366879147</v>
      </c>
      <c r="K195" s="34">
        <v>0.3782682985128169</v>
      </c>
      <c r="L195" s="34">
        <v>0.38280751809497077</v>
      </c>
      <c r="M195" s="35">
        <v>0.38740120831211033</v>
      </c>
    </row>
    <row r="196" spans="2:13" ht="15.75" customHeight="1" thickBot="1" x14ac:dyDescent="0.25">
      <c r="B196" s="184"/>
      <c r="C196" s="208"/>
      <c r="D196" s="122"/>
      <c r="E196" s="122"/>
      <c r="F196" s="4" t="s">
        <v>8</v>
      </c>
      <c r="G196" s="5" t="s">
        <v>2</v>
      </c>
      <c r="H196" s="25">
        <v>1.9878597103004292</v>
      </c>
      <c r="I196" s="34">
        <v>0.36935069532489273</v>
      </c>
      <c r="J196" s="34">
        <v>0.37378290366879147</v>
      </c>
      <c r="K196" s="34">
        <v>0.3782682985128169</v>
      </c>
      <c r="L196" s="34">
        <v>0.38280751809497077</v>
      </c>
      <c r="M196" s="35">
        <v>0.38740120831211033</v>
      </c>
    </row>
    <row r="197" spans="2:13" ht="15.75" customHeight="1" thickBot="1" x14ac:dyDescent="0.25">
      <c r="B197" s="183" t="s">
        <v>29</v>
      </c>
      <c r="C197" s="207" t="s">
        <v>30</v>
      </c>
      <c r="D197" s="122"/>
      <c r="E197" s="122"/>
      <c r="F197" s="2" t="s">
        <v>3</v>
      </c>
      <c r="G197" s="5" t="s">
        <v>2</v>
      </c>
      <c r="H197" s="25">
        <v>6.0485304005722478</v>
      </c>
      <c r="I197" s="34">
        <v>1.1238363037236057</v>
      </c>
      <c r="J197" s="34">
        <v>1.1373223393682885</v>
      </c>
      <c r="K197" s="34">
        <v>1.1509702074407082</v>
      </c>
      <c r="L197" s="34">
        <v>1.1647818499299964</v>
      </c>
      <c r="M197" s="35">
        <v>1.1787592321291562</v>
      </c>
    </row>
    <row r="198" spans="2:13" ht="15.75" customHeight="1" thickBot="1" x14ac:dyDescent="0.25">
      <c r="B198" s="184"/>
      <c r="C198" s="208"/>
      <c r="D198" s="122"/>
      <c r="E198" s="122"/>
      <c r="F198" s="4" t="s">
        <v>8</v>
      </c>
      <c r="G198" s="5" t="s">
        <v>2</v>
      </c>
      <c r="H198" s="25">
        <v>6.0485304005722478</v>
      </c>
      <c r="I198" s="34">
        <v>1.1238363037236057</v>
      </c>
      <c r="J198" s="34">
        <v>1.1373223393682885</v>
      </c>
      <c r="K198" s="34">
        <v>1.1509702074407082</v>
      </c>
      <c r="L198" s="34">
        <v>1.1647818499299964</v>
      </c>
      <c r="M198" s="35">
        <v>1.1787592321291562</v>
      </c>
    </row>
    <row r="199" spans="2:13" ht="15.75" customHeight="1" thickBot="1" x14ac:dyDescent="0.25">
      <c r="B199" s="183" t="s">
        <v>31</v>
      </c>
      <c r="C199" s="207" t="s">
        <v>32</v>
      </c>
      <c r="D199" s="122"/>
      <c r="E199" s="122"/>
      <c r="F199" s="2" t="s">
        <v>3</v>
      </c>
      <c r="G199" s="5" t="s">
        <v>2</v>
      </c>
      <c r="H199" s="25">
        <v>3.2111579935622312</v>
      </c>
      <c r="I199" s="34">
        <v>0.59664343090944194</v>
      </c>
      <c r="J199" s="34">
        <v>0.60380315208035518</v>
      </c>
      <c r="K199" s="34">
        <v>0.61104878990531952</v>
      </c>
      <c r="L199" s="34">
        <v>0.61838137538418336</v>
      </c>
      <c r="M199" s="35">
        <v>0.62580195188879351</v>
      </c>
    </row>
    <row r="200" spans="2:13" ht="15.75" customHeight="1" thickBot="1" x14ac:dyDescent="0.25">
      <c r="B200" s="184"/>
      <c r="C200" s="208"/>
      <c r="D200" s="123"/>
      <c r="E200" s="123"/>
      <c r="F200" s="4" t="s">
        <v>8</v>
      </c>
      <c r="G200" s="5" t="s">
        <v>2</v>
      </c>
      <c r="H200" s="25">
        <v>3.2111579935622312</v>
      </c>
      <c r="I200" s="34">
        <v>0.59664343090944194</v>
      </c>
      <c r="J200" s="34">
        <v>0.60380315208035518</v>
      </c>
      <c r="K200" s="34">
        <v>0.61104878990531952</v>
      </c>
      <c r="L200" s="34">
        <v>0.61838137538418336</v>
      </c>
      <c r="M200" s="35">
        <v>0.62580195188879351</v>
      </c>
    </row>
    <row r="201" spans="2:13" ht="12.75" customHeight="1" x14ac:dyDescent="0.2">
      <c r="B201" s="124" t="s">
        <v>20</v>
      </c>
      <c r="C201" s="125"/>
      <c r="D201" s="125"/>
      <c r="E201" s="126"/>
      <c r="F201" s="6" t="s">
        <v>3</v>
      </c>
      <c r="G201" s="16" t="s">
        <v>2</v>
      </c>
      <c r="H201" s="23">
        <f>+H183+H185+H187+H189+H191+H193+H195+H197+H199</f>
        <v>95.009499999999989</v>
      </c>
      <c r="I201" s="23">
        <f t="shared" ref="I201:M201" si="78">+I183+I185+I187+I189+I191+I193+I195+I197+I199</f>
        <v>17.653069130400002</v>
      </c>
      <c r="J201" s="23">
        <f t="shared" si="78"/>
        <v>17.864905959964801</v>
      </c>
      <c r="K201" s="23">
        <f t="shared" si="78"/>
        <v>18.079284831484376</v>
      </c>
      <c r="L201" s="23">
        <f t="shared" si="78"/>
        <v>18.29623624946219</v>
      </c>
      <c r="M201" s="23">
        <f t="shared" si="78"/>
        <v>18.515791084455735</v>
      </c>
    </row>
    <row r="202" spans="2:13" ht="13.5" thickBot="1" x14ac:dyDescent="0.25">
      <c r="B202" s="127"/>
      <c r="C202" s="128"/>
      <c r="D202" s="128"/>
      <c r="E202" s="129"/>
      <c r="F202" s="7" t="s">
        <v>5</v>
      </c>
      <c r="G202" s="17" t="s">
        <v>2</v>
      </c>
      <c r="H202" s="24">
        <f>+H184+H186+H188+H190+H192+H194+H196+H198+H200</f>
        <v>95.009499999999989</v>
      </c>
      <c r="I202" s="24">
        <f t="shared" ref="I202:M202" si="79">+I184+I186+I188+I190+I192+I194+I196+I198+I200</f>
        <v>17.653069130400002</v>
      </c>
      <c r="J202" s="24">
        <f t="shared" si="79"/>
        <v>17.864905959964801</v>
      </c>
      <c r="K202" s="24">
        <f t="shared" si="79"/>
        <v>18.079284831484376</v>
      </c>
      <c r="L202" s="24">
        <f t="shared" si="79"/>
        <v>18.29623624946219</v>
      </c>
      <c r="M202" s="24">
        <f t="shared" si="79"/>
        <v>18.515791084455735</v>
      </c>
    </row>
    <row r="204" spans="2:13" ht="13.5" thickBot="1" x14ac:dyDescent="0.25"/>
    <row r="205" spans="2:13" ht="13.5" thickBot="1" x14ac:dyDescent="0.25">
      <c r="B205" s="194" t="s">
        <v>234</v>
      </c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6"/>
    </row>
    <row r="206" spans="2:13" ht="13.5" thickBot="1" x14ac:dyDescent="0.25">
      <c r="B206" s="190" t="s">
        <v>0</v>
      </c>
      <c r="C206" s="191"/>
      <c r="D206" s="259" t="s">
        <v>256</v>
      </c>
      <c r="E206" s="120" t="s">
        <v>257</v>
      </c>
      <c r="F206" s="176" t="s">
        <v>13</v>
      </c>
      <c r="G206" s="177"/>
      <c r="H206" s="180" t="s">
        <v>12</v>
      </c>
      <c r="I206" s="181"/>
      <c r="J206" s="181"/>
      <c r="K206" s="181"/>
      <c r="L206" s="181"/>
      <c r="M206" s="182"/>
    </row>
    <row r="207" spans="2:13" ht="13.5" thickBot="1" x14ac:dyDescent="0.25">
      <c r="B207" s="192"/>
      <c r="C207" s="193"/>
      <c r="D207" s="260"/>
      <c r="E207" s="121"/>
      <c r="F207" s="178"/>
      <c r="G207" s="179"/>
      <c r="H207" s="10" t="s">
        <v>11</v>
      </c>
      <c r="I207" s="11">
        <f>2019+1</f>
        <v>2020</v>
      </c>
      <c r="J207" s="11">
        <f>+I207+1</f>
        <v>2021</v>
      </c>
      <c r="K207" s="11">
        <f t="shared" ref="K207" si="80">+J207+1</f>
        <v>2022</v>
      </c>
      <c r="L207" s="11">
        <f t="shared" ref="L207" si="81">+K207+1</f>
        <v>2023</v>
      </c>
      <c r="M207" s="12">
        <f t="shared" ref="M207" si="82">+L207+1</f>
        <v>2024</v>
      </c>
    </row>
    <row r="208" spans="2:13" ht="13.5" customHeight="1" thickBot="1" x14ac:dyDescent="0.25">
      <c r="B208" s="183" t="s">
        <v>1</v>
      </c>
      <c r="C208" s="207" t="s">
        <v>231</v>
      </c>
      <c r="D208" s="122" t="s">
        <v>258</v>
      </c>
      <c r="E208" s="122" t="s">
        <v>258</v>
      </c>
      <c r="F208" s="2" t="s">
        <v>3</v>
      </c>
      <c r="G208" s="3" t="s">
        <v>2</v>
      </c>
      <c r="H208" s="25">
        <v>5.5273661670235548</v>
      </c>
      <c r="I208" s="26">
        <v>5.5936945610278368</v>
      </c>
      <c r="J208" s="26">
        <v>5.6608188957601717</v>
      </c>
      <c r="K208" s="26">
        <v>5.7287487225092937</v>
      </c>
      <c r="L208" s="26">
        <v>5.797493707179405</v>
      </c>
      <c r="M208" s="27">
        <v>5.867063631665558</v>
      </c>
    </row>
    <row r="209" spans="2:13" ht="15.75" customHeight="1" thickBot="1" x14ac:dyDescent="0.25">
      <c r="B209" s="184"/>
      <c r="C209" s="208"/>
      <c r="D209" s="123"/>
      <c r="E209" s="123"/>
      <c r="F209" s="4" t="s">
        <v>8</v>
      </c>
      <c r="G209" s="5" t="s">
        <v>2</v>
      </c>
      <c r="H209" s="25">
        <v>5.5273661670235548</v>
      </c>
      <c r="I209" s="26">
        <v>5.5936945610278368</v>
      </c>
      <c r="J209" s="26">
        <v>5.6608188957601717</v>
      </c>
      <c r="K209" s="26">
        <v>5.7287487225092937</v>
      </c>
      <c r="L209" s="26">
        <v>5.797493707179405</v>
      </c>
      <c r="M209" s="27">
        <v>5.867063631665558</v>
      </c>
    </row>
    <row r="210" spans="2:13" ht="15.75" customHeight="1" thickBot="1" x14ac:dyDescent="0.25">
      <c r="B210" s="183" t="s">
        <v>4</v>
      </c>
      <c r="C210" s="234" t="s">
        <v>232</v>
      </c>
      <c r="D210" s="122" t="s">
        <v>258</v>
      </c>
      <c r="E210" s="122" t="s">
        <v>258</v>
      </c>
      <c r="F210" s="2" t="s">
        <v>3</v>
      </c>
      <c r="G210" s="3" t="s">
        <v>2</v>
      </c>
      <c r="H210" s="25">
        <v>8.6537044967880075</v>
      </c>
      <c r="I210" s="26">
        <v>8.7575489507494666</v>
      </c>
      <c r="J210" s="26">
        <v>8.862639538158458</v>
      </c>
      <c r="K210" s="26">
        <v>8.9689912126163573</v>
      </c>
      <c r="L210" s="26">
        <v>9.0766191071677547</v>
      </c>
      <c r="M210" s="27">
        <v>9.1855385364537696</v>
      </c>
    </row>
    <row r="211" spans="2:13" ht="15.75" customHeight="1" thickBot="1" x14ac:dyDescent="0.25">
      <c r="B211" s="184"/>
      <c r="C211" s="235"/>
      <c r="D211" s="123"/>
      <c r="E211" s="123"/>
      <c r="F211" s="4" t="s">
        <v>8</v>
      </c>
      <c r="G211" s="5" t="s">
        <v>2</v>
      </c>
      <c r="H211" s="25">
        <v>8.6537044967880075</v>
      </c>
      <c r="I211" s="26">
        <v>8.7575489507494666</v>
      </c>
      <c r="J211" s="26">
        <v>8.862639538158458</v>
      </c>
      <c r="K211" s="26">
        <v>8.9689912126163573</v>
      </c>
      <c r="L211" s="26">
        <v>9.0766191071677547</v>
      </c>
      <c r="M211" s="27">
        <v>9.1855385364537696</v>
      </c>
    </row>
    <row r="212" spans="2:13" ht="15.75" customHeight="1" thickBot="1" x14ac:dyDescent="0.25">
      <c r="B212" s="183" t="s">
        <v>6</v>
      </c>
      <c r="C212" s="234" t="s">
        <v>233</v>
      </c>
      <c r="D212" s="122" t="s">
        <v>258</v>
      </c>
      <c r="E212" s="122" t="s">
        <v>258</v>
      </c>
      <c r="F212" s="2" t="s">
        <v>3</v>
      </c>
      <c r="G212" s="5" t="s">
        <v>2</v>
      </c>
      <c r="H212" s="25">
        <v>9.1789293361884372</v>
      </c>
      <c r="I212" s="26">
        <v>9.2890764882226975</v>
      </c>
      <c r="J212" s="26">
        <v>9.4005454060813705</v>
      </c>
      <c r="K212" s="26">
        <v>9.5133519509543483</v>
      </c>
      <c r="L212" s="26">
        <v>9.6275121743657994</v>
      </c>
      <c r="M212" s="27">
        <v>9.7430423204581889</v>
      </c>
    </row>
    <row r="213" spans="2:13" ht="21.75" customHeight="1" thickBot="1" x14ac:dyDescent="0.25">
      <c r="B213" s="184"/>
      <c r="C213" s="235"/>
      <c r="D213" s="123"/>
      <c r="E213" s="123"/>
      <c r="F213" s="4" t="s">
        <v>8</v>
      </c>
      <c r="G213" s="5" t="s">
        <v>2</v>
      </c>
      <c r="H213" s="25">
        <v>9.1789293361884372</v>
      </c>
      <c r="I213" s="26">
        <v>9.2890764882226975</v>
      </c>
      <c r="J213" s="26">
        <v>9.4005454060813705</v>
      </c>
      <c r="K213" s="26">
        <v>9.5133519509543483</v>
      </c>
      <c r="L213" s="26">
        <v>9.6275121743657994</v>
      </c>
      <c r="M213" s="27">
        <v>9.7430423204581889</v>
      </c>
    </row>
    <row r="214" spans="2:13" ht="12.75" customHeight="1" x14ac:dyDescent="0.2">
      <c r="B214" s="124" t="s">
        <v>112</v>
      </c>
      <c r="C214" s="125"/>
      <c r="D214" s="125"/>
      <c r="E214" s="126"/>
      <c r="F214" s="6" t="s">
        <v>3</v>
      </c>
      <c r="G214" s="16" t="s">
        <v>2</v>
      </c>
      <c r="H214" s="23">
        <f>+H208+H210+H212</f>
        <v>23.36</v>
      </c>
      <c r="I214" s="23">
        <f t="shared" ref="I214:M214" si="83">+I208+I210+I212</f>
        <v>23.640320000000003</v>
      </c>
      <c r="J214" s="23">
        <f t="shared" si="83"/>
        <v>23.924003840000001</v>
      </c>
      <c r="K214" s="23">
        <f t="shared" si="83"/>
        <v>24.211091886079998</v>
      </c>
      <c r="L214" s="23">
        <f t="shared" si="83"/>
        <v>24.501624988712962</v>
      </c>
      <c r="M214" s="23">
        <f t="shared" si="83"/>
        <v>24.795644488577516</v>
      </c>
    </row>
    <row r="215" spans="2:13" ht="13.5" thickBot="1" x14ac:dyDescent="0.25">
      <c r="B215" s="127"/>
      <c r="C215" s="128"/>
      <c r="D215" s="128"/>
      <c r="E215" s="129"/>
      <c r="F215" s="7" t="s">
        <v>5</v>
      </c>
      <c r="G215" s="17" t="s">
        <v>2</v>
      </c>
      <c r="H215" s="24">
        <f>+H209+H211+H213</f>
        <v>23.36</v>
      </c>
      <c r="I215" s="24">
        <f t="shared" ref="I215:M215" si="84">+I209+I211+I213</f>
        <v>23.640320000000003</v>
      </c>
      <c r="J215" s="24">
        <f t="shared" si="84"/>
        <v>23.924003840000001</v>
      </c>
      <c r="K215" s="24">
        <f t="shared" si="84"/>
        <v>24.211091886079998</v>
      </c>
      <c r="L215" s="24">
        <f t="shared" si="84"/>
        <v>24.501624988712962</v>
      </c>
      <c r="M215" s="24">
        <f t="shared" si="84"/>
        <v>24.795644488577516</v>
      </c>
    </row>
    <row r="217" spans="2:13" ht="13.5" thickBot="1" x14ac:dyDescent="0.25">
      <c r="E217" s="88"/>
    </row>
    <row r="218" spans="2:13" ht="13.5" thickBot="1" x14ac:dyDescent="0.25">
      <c r="B218" s="194" t="s">
        <v>113</v>
      </c>
      <c r="C218" s="195"/>
      <c r="D218" s="195"/>
      <c r="E218" s="134"/>
      <c r="F218" s="195"/>
      <c r="G218" s="195"/>
      <c r="H218" s="195"/>
      <c r="I218" s="195"/>
      <c r="J218" s="195"/>
      <c r="K218" s="195"/>
      <c r="L218" s="195"/>
      <c r="M218" s="196"/>
    </row>
    <row r="219" spans="2:13" ht="13.5" thickBot="1" x14ac:dyDescent="0.25">
      <c r="B219" s="190" t="s">
        <v>0</v>
      </c>
      <c r="C219" s="191"/>
      <c r="D219" s="259" t="s">
        <v>256</v>
      </c>
      <c r="E219" s="120" t="s">
        <v>257</v>
      </c>
      <c r="F219" s="176" t="s">
        <v>13</v>
      </c>
      <c r="G219" s="177"/>
      <c r="H219" s="180" t="s">
        <v>12</v>
      </c>
      <c r="I219" s="181"/>
      <c r="J219" s="181"/>
      <c r="K219" s="181"/>
      <c r="L219" s="181"/>
      <c r="M219" s="182"/>
    </row>
    <row r="220" spans="2:13" ht="13.5" thickBot="1" x14ac:dyDescent="0.25">
      <c r="B220" s="192"/>
      <c r="C220" s="193"/>
      <c r="D220" s="260"/>
      <c r="E220" s="121"/>
      <c r="F220" s="178"/>
      <c r="G220" s="179"/>
      <c r="H220" s="10" t="s">
        <v>11</v>
      </c>
      <c r="I220" s="11">
        <f>2019+1</f>
        <v>2020</v>
      </c>
      <c r="J220" s="11">
        <f>+I220+1</f>
        <v>2021</v>
      </c>
      <c r="K220" s="11">
        <f t="shared" ref="K220" si="85">+J220+1</f>
        <v>2022</v>
      </c>
      <c r="L220" s="11">
        <f t="shared" ref="L220" si="86">+K220+1</f>
        <v>2023</v>
      </c>
      <c r="M220" s="12">
        <f t="shared" ref="M220" si="87">+L220+1</f>
        <v>2024</v>
      </c>
    </row>
    <row r="221" spans="2:13" ht="13.5" thickBot="1" x14ac:dyDescent="0.25">
      <c r="B221" s="183" t="s">
        <v>1</v>
      </c>
      <c r="C221" s="207" t="s">
        <v>114</v>
      </c>
      <c r="D221" s="122" t="s">
        <v>258</v>
      </c>
      <c r="E221" s="122" t="s">
        <v>258</v>
      </c>
      <c r="F221" s="2" t="s">
        <v>3</v>
      </c>
      <c r="G221" s="3" t="s">
        <v>2</v>
      </c>
      <c r="H221" s="25">
        <v>18.295125387612732</v>
      </c>
      <c r="I221" s="26">
        <v>3.5473291156570825</v>
      </c>
      <c r="J221" s="26">
        <v>3.5898970650449673</v>
      </c>
      <c r="K221" s="26">
        <v>3.632975829825507</v>
      </c>
      <c r="L221" s="26">
        <v>3.6765715397834122</v>
      </c>
      <c r="M221" s="27">
        <v>3.7206903982608144</v>
      </c>
    </row>
    <row r="222" spans="2:13" ht="21" customHeight="1" thickBot="1" x14ac:dyDescent="0.25">
      <c r="B222" s="184"/>
      <c r="C222" s="208"/>
      <c r="D222" s="123"/>
      <c r="E222" s="123"/>
      <c r="F222" s="4" t="s">
        <v>8</v>
      </c>
      <c r="G222" s="5" t="s">
        <v>2</v>
      </c>
      <c r="H222" s="25">
        <v>18.295125387612732</v>
      </c>
      <c r="I222" s="26">
        <v>3.5473291156570825</v>
      </c>
      <c r="J222" s="26">
        <v>3.5898970650449673</v>
      </c>
      <c r="K222" s="26">
        <v>3.632975829825507</v>
      </c>
      <c r="L222" s="26">
        <v>3.6765715397834122</v>
      </c>
      <c r="M222" s="27">
        <v>3.7206903982608144</v>
      </c>
    </row>
    <row r="223" spans="2:13" ht="13.5" thickBot="1" x14ac:dyDescent="0.25">
      <c r="B223" s="183" t="s">
        <v>4</v>
      </c>
      <c r="C223" s="234" t="s">
        <v>115</v>
      </c>
      <c r="D223" s="122" t="s">
        <v>258</v>
      </c>
      <c r="E223" s="122" t="s">
        <v>258</v>
      </c>
      <c r="F223" s="2" t="s">
        <v>3</v>
      </c>
      <c r="G223" s="3" t="s">
        <v>2</v>
      </c>
      <c r="H223" s="25">
        <v>15.174360650132627</v>
      </c>
      <c r="I223" s="26">
        <v>16.025213273209548</v>
      </c>
      <c r="J223" s="26">
        <v>16.217515832488065</v>
      </c>
      <c r="K223" s="26">
        <v>16.412126022477921</v>
      </c>
      <c r="L223" s="26">
        <v>16.60907153474766</v>
      </c>
      <c r="M223" s="27">
        <v>16.808380393164629</v>
      </c>
    </row>
    <row r="224" spans="2:13" ht="21.75" customHeight="1" thickBot="1" x14ac:dyDescent="0.25">
      <c r="B224" s="184"/>
      <c r="C224" s="235"/>
      <c r="D224" s="123"/>
      <c r="E224" s="123"/>
      <c r="F224" s="4" t="s">
        <v>8</v>
      </c>
      <c r="G224" s="5" t="s">
        <v>2</v>
      </c>
      <c r="H224" s="25">
        <v>15.174360650132627</v>
      </c>
      <c r="I224" s="26">
        <v>16.025213273209548</v>
      </c>
      <c r="J224" s="26">
        <v>16.217515832488065</v>
      </c>
      <c r="K224" s="26">
        <v>16.412126022477921</v>
      </c>
      <c r="L224" s="26">
        <v>16.60907153474766</v>
      </c>
      <c r="M224" s="27">
        <v>16.808380393164629</v>
      </c>
    </row>
    <row r="225" spans="2:13" ht="13.5" thickBot="1" x14ac:dyDescent="0.25">
      <c r="B225" s="183" t="s">
        <v>6</v>
      </c>
      <c r="C225" s="234" t="s">
        <v>116</v>
      </c>
      <c r="D225" s="122" t="s">
        <v>258</v>
      </c>
      <c r="E225" s="122" t="s">
        <v>258</v>
      </c>
      <c r="F225" s="2" t="s">
        <v>3</v>
      </c>
      <c r="G225" s="5" t="s">
        <v>2</v>
      </c>
      <c r="H225" s="25">
        <v>2.7199325693633951</v>
      </c>
      <c r="I225" s="26">
        <v>2.8724438885941646</v>
      </c>
      <c r="J225" s="26">
        <v>2.9069132152572945</v>
      </c>
      <c r="K225" s="26">
        <v>2.9417961738403813</v>
      </c>
      <c r="L225" s="26">
        <v>2.9770977279264668</v>
      </c>
      <c r="M225" s="27">
        <v>3.0128229006615848</v>
      </c>
    </row>
    <row r="226" spans="2:13" ht="27" customHeight="1" thickBot="1" x14ac:dyDescent="0.25">
      <c r="B226" s="184"/>
      <c r="C226" s="235"/>
      <c r="D226" s="123"/>
      <c r="E226" s="123"/>
      <c r="F226" s="4" t="s">
        <v>8</v>
      </c>
      <c r="G226" s="5" t="s">
        <v>2</v>
      </c>
      <c r="H226" s="25">
        <v>2.7199325693633951</v>
      </c>
      <c r="I226" s="26">
        <v>2.8724438885941646</v>
      </c>
      <c r="J226" s="26">
        <v>2.9069132152572945</v>
      </c>
      <c r="K226" s="26">
        <v>2.9417961738403813</v>
      </c>
      <c r="L226" s="26">
        <v>2.9770977279264668</v>
      </c>
      <c r="M226" s="27">
        <v>3.0128229006615848</v>
      </c>
    </row>
    <row r="227" spans="2:13" ht="13.5" thickBot="1" x14ac:dyDescent="0.25">
      <c r="B227" s="183" t="s">
        <v>7</v>
      </c>
      <c r="C227" s="234" t="s">
        <v>117</v>
      </c>
      <c r="D227" s="122" t="s">
        <v>258</v>
      </c>
      <c r="E227" s="122" t="s">
        <v>258</v>
      </c>
      <c r="F227" s="2" t="s">
        <v>3</v>
      </c>
      <c r="G227" s="5" t="s">
        <v>2</v>
      </c>
      <c r="H227" s="25">
        <v>17.779769742891247</v>
      </c>
      <c r="I227" s="26">
        <v>18.776712155968173</v>
      </c>
      <c r="J227" s="26">
        <v>19.002032701839788</v>
      </c>
      <c r="K227" s="26">
        <v>19.23005709426187</v>
      </c>
      <c r="L227" s="26">
        <v>19.460817779393007</v>
      </c>
      <c r="M227" s="27">
        <v>19.694347592745725</v>
      </c>
    </row>
    <row r="228" spans="2:13" ht="26.25" customHeight="1" thickBot="1" x14ac:dyDescent="0.25">
      <c r="B228" s="184"/>
      <c r="C228" s="235"/>
      <c r="D228" s="123"/>
      <c r="E228" s="123"/>
      <c r="F228" s="4" t="s">
        <v>8</v>
      </c>
      <c r="G228" s="5" t="s">
        <v>2</v>
      </c>
      <c r="H228" s="25">
        <v>17.779769742891247</v>
      </c>
      <c r="I228" s="26">
        <v>18.776712155968173</v>
      </c>
      <c r="J228" s="26">
        <v>19.002032701839788</v>
      </c>
      <c r="K228" s="26">
        <v>19.23005709426187</v>
      </c>
      <c r="L228" s="26">
        <v>19.460817779393007</v>
      </c>
      <c r="M228" s="27">
        <v>19.694347592745725</v>
      </c>
    </row>
    <row r="229" spans="2:13" ht="13.5" customHeight="1" thickBot="1" x14ac:dyDescent="0.25">
      <c r="B229" s="124" t="s">
        <v>113</v>
      </c>
      <c r="C229" s="125"/>
      <c r="D229" s="125"/>
      <c r="E229" s="126"/>
      <c r="F229" s="6" t="s">
        <v>3</v>
      </c>
      <c r="G229" s="16" t="s">
        <v>2</v>
      </c>
      <c r="H229" s="23">
        <f>+H221+H223+H225+H227</f>
        <v>53.969188349999996</v>
      </c>
      <c r="I229" s="98">
        <f>+I221+I223+I225+I227</f>
        <v>41.221698433428969</v>
      </c>
      <c r="J229" s="98">
        <f t="shared" ref="I229:M230" si="88">+J221+J223+J225+J227</f>
        <v>41.716358814630112</v>
      </c>
      <c r="K229" s="98">
        <f t="shared" si="88"/>
        <v>42.216955120405679</v>
      </c>
      <c r="L229" s="98">
        <f t="shared" si="88"/>
        <v>42.723558581850547</v>
      </c>
      <c r="M229" s="98">
        <f t="shared" si="88"/>
        <v>43.236241284832758</v>
      </c>
    </row>
    <row r="230" spans="2:13" x14ac:dyDescent="0.2">
      <c r="B230" s="127"/>
      <c r="C230" s="128"/>
      <c r="D230" s="128"/>
      <c r="E230" s="129"/>
      <c r="F230" s="7" t="s">
        <v>5</v>
      </c>
      <c r="G230" s="17" t="s">
        <v>2</v>
      </c>
      <c r="H230" s="23">
        <f>+H222+H224+H226+H228</f>
        <v>53.969188349999996</v>
      </c>
      <c r="I230" s="98">
        <f t="shared" si="88"/>
        <v>41.221698433428969</v>
      </c>
      <c r="J230" s="98">
        <f t="shared" si="88"/>
        <v>41.716358814630112</v>
      </c>
      <c r="K230" s="98">
        <f t="shared" si="88"/>
        <v>42.216955120405679</v>
      </c>
      <c r="L230" s="98">
        <f t="shared" si="88"/>
        <v>42.723558581850547</v>
      </c>
      <c r="M230" s="98">
        <f t="shared" si="88"/>
        <v>43.236241284832758</v>
      </c>
    </row>
    <row r="232" spans="2:13" ht="13.5" thickBot="1" x14ac:dyDescent="0.25"/>
    <row r="233" spans="2:13" ht="13.5" thickBot="1" x14ac:dyDescent="0.25">
      <c r="B233" s="194" t="s">
        <v>34</v>
      </c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6"/>
    </row>
    <row r="234" spans="2:13" ht="13.5" thickBot="1" x14ac:dyDescent="0.25">
      <c r="B234" s="190" t="s">
        <v>0</v>
      </c>
      <c r="C234" s="191"/>
      <c r="D234" s="259" t="s">
        <v>256</v>
      </c>
      <c r="E234" s="120" t="s">
        <v>257</v>
      </c>
      <c r="F234" s="176" t="s">
        <v>13</v>
      </c>
      <c r="G234" s="177"/>
      <c r="H234" s="180" t="s">
        <v>12</v>
      </c>
      <c r="I234" s="181"/>
      <c r="J234" s="181"/>
      <c r="K234" s="181"/>
      <c r="L234" s="181"/>
      <c r="M234" s="182"/>
    </row>
    <row r="235" spans="2:13" ht="13.5" thickBot="1" x14ac:dyDescent="0.25">
      <c r="B235" s="192"/>
      <c r="C235" s="193"/>
      <c r="D235" s="260"/>
      <c r="E235" s="121"/>
      <c r="F235" s="178"/>
      <c r="G235" s="179"/>
      <c r="H235" s="10" t="s">
        <v>11</v>
      </c>
      <c r="I235" s="11">
        <f>2019+1</f>
        <v>2020</v>
      </c>
      <c r="J235" s="11">
        <f>+I235+1</f>
        <v>2021</v>
      </c>
      <c r="K235" s="11">
        <f t="shared" ref="K235" si="89">+J235+1</f>
        <v>2022</v>
      </c>
      <c r="L235" s="11">
        <f t="shared" ref="L235" si="90">+K235+1</f>
        <v>2023</v>
      </c>
      <c r="M235" s="12">
        <f t="shared" ref="M235" si="91">+L235+1</f>
        <v>2024</v>
      </c>
    </row>
    <row r="236" spans="2:13" ht="13.5" thickBot="1" x14ac:dyDescent="0.25">
      <c r="B236" s="183" t="s">
        <v>1</v>
      </c>
      <c r="C236" s="207" t="s">
        <v>33</v>
      </c>
      <c r="D236" s="122" t="s">
        <v>258</v>
      </c>
      <c r="E236" s="122" t="s">
        <v>258</v>
      </c>
      <c r="F236" s="2" t="s">
        <v>3</v>
      </c>
      <c r="G236" s="3" t="s">
        <v>2</v>
      </c>
      <c r="H236" s="20">
        <v>7.6594636800000018</v>
      </c>
      <c r="I236" s="78">
        <v>7.8892475904000019</v>
      </c>
      <c r="J236" s="78">
        <v>8.1259250181120013</v>
      </c>
      <c r="K236" s="78">
        <v>8.3697027686553636</v>
      </c>
      <c r="L236" s="78">
        <v>8.6207938517150229</v>
      </c>
      <c r="M236" s="78">
        <v>8.8794176672664751</v>
      </c>
    </row>
    <row r="237" spans="2:13" ht="21" customHeight="1" thickBot="1" x14ac:dyDescent="0.25">
      <c r="B237" s="184"/>
      <c r="C237" s="208"/>
      <c r="D237" s="123"/>
      <c r="E237" s="123"/>
      <c r="F237" s="4" t="s">
        <v>8</v>
      </c>
      <c r="G237" s="5" t="s">
        <v>2</v>
      </c>
      <c r="H237" s="8">
        <v>12.063655296000002</v>
      </c>
      <c r="I237" s="99">
        <v>12.425564954880002</v>
      </c>
      <c r="J237" s="99">
        <v>12.798331903526401</v>
      </c>
      <c r="K237" s="99">
        <v>13.182281860632196</v>
      </c>
      <c r="L237" s="99">
        <v>13.577750316451162</v>
      </c>
      <c r="M237" s="61">
        <v>13.985082825944696</v>
      </c>
    </row>
    <row r="238" spans="2:13" ht="12.75" customHeight="1" x14ac:dyDescent="0.2">
      <c r="B238" s="124" t="s">
        <v>34</v>
      </c>
      <c r="C238" s="125"/>
      <c r="D238" s="125"/>
      <c r="E238" s="126"/>
      <c r="F238" s="6" t="s">
        <v>3</v>
      </c>
      <c r="G238" s="16" t="s">
        <v>2</v>
      </c>
      <c r="H238" s="18">
        <f>+H236</f>
        <v>7.6594636800000018</v>
      </c>
      <c r="I238" s="100">
        <f t="shared" ref="I238:M238" si="92">+I236</f>
        <v>7.8892475904000019</v>
      </c>
      <c r="J238" s="100">
        <f t="shared" si="92"/>
        <v>8.1259250181120013</v>
      </c>
      <c r="K238" s="100">
        <f t="shared" si="92"/>
        <v>8.3697027686553636</v>
      </c>
      <c r="L238" s="100">
        <f t="shared" si="92"/>
        <v>8.6207938517150229</v>
      </c>
      <c r="M238" s="100">
        <f t="shared" si="92"/>
        <v>8.8794176672664751</v>
      </c>
    </row>
    <row r="239" spans="2:13" ht="13.5" thickBot="1" x14ac:dyDescent="0.25">
      <c r="B239" s="127"/>
      <c r="C239" s="128"/>
      <c r="D239" s="128"/>
      <c r="E239" s="129"/>
      <c r="F239" s="7" t="s">
        <v>5</v>
      </c>
      <c r="G239" s="17" t="s">
        <v>2</v>
      </c>
      <c r="H239" s="19">
        <f>+H237</f>
        <v>12.063655296000002</v>
      </c>
      <c r="I239" s="101">
        <f t="shared" ref="I239:M239" si="93">+I237</f>
        <v>12.425564954880002</v>
      </c>
      <c r="J239" s="101">
        <f t="shared" si="93"/>
        <v>12.798331903526401</v>
      </c>
      <c r="K239" s="101">
        <f t="shared" si="93"/>
        <v>13.182281860632196</v>
      </c>
      <c r="L239" s="101">
        <f t="shared" si="93"/>
        <v>13.577750316451162</v>
      </c>
      <c r="M239" s="101">
        <f t="shared" si="93"/>
        <v>13.985082825944696</v>
      </c>
    </row>
    <row r="241" spans="2:13" ht="13.5" thickBot="1" x14ac:dyDescent="0.25"/>
    <row r="242" spans="2:13" ht="13.5" thickBot="1" x14ac:dyDescent="0.25">
      <c r="B242" s="194" t="s">
        <v>35</v>
      </c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6"/>
    </row>
    <row r="243" spans="2:13" ht="13.5" thickBot="1" x14ac:dyDescent="0.25">
      <c r="B243" s="190" t="s">
        <v>0</v>
      </c>
      <c r="C243" s="191"/>
      <c r="D243" s="259" t="s">
        <v>256</v>
      </c>
      <c r="E243" s="120" t="s">
        <v>257</v>
      </c>
      <c r="F243" s="176" t="s">
        <v>13</v>
      </c>
      <c r="G243" s="177"/>
      <c r="H243" s="180" t="s">
        <v>12</v>
      </c>
      <c r="I243" s="181"/>
      <c r="J243" s="181"/>
      <c r="K243" s="181"/>
      <c r="L243" s="181"/>
      <c r="M243" s="182"/>
    </row>
    <row r="244" spans="2:13" ht="13.5" thickBot="1" x14ac:dyDescent="0.25">
      <c r="B244" s="192"/>
      <c r="C244" s="193"/>
      <c r="D244" s="260"/>
      <c r="E244" s="121"/>
      <c r="F244" s="178"/>
      <c r="G244" s="179"/>
      <c r="H244" s="10" t="s">
        <v>11</v>
      </c>
      <c r="I244" s="11">
        <f>2019+1</f>
        <v>2020</v>
      </c>
      <c r="J244" s="11">
        <f>+I244+1</f>
        <v>2021</v>
      </c>
      <c r="K244" s="11">
        <f t="shared" ref="K244" si="94">+J244+1</f>
        <v>2022</v>
      </c>
      <c r="L244" s="11">
        <f t="shared" ref="L244" si="95">+K244+1</f>
        <v>2023</v>
      </c>
      <c r="M244" s="12">
        <f t="shared" ref="M244" si="96">+L244+1</f>
        <v>2024</v>
      </c>
    </row>
    <row r="245" spans="2:13" x14ac:dyDescent="0.2">
      <c r="B245" s="183" t="s">
        <v>1</v>
      </c>
      <c r="C245" s="207" t="s">
        <v>35</v>
      </c>
      <c r="D245" s="122" t="s">
        <v>258</v>
      </c>
      <c r="E245" s="122" t="s">
        <v>258</v>
      </c>
      <c r="F245" s="2" t="s">
        <v>3</v>
      </c>
      <c r="G245" s="3" t="s">
        <v>2</v>
      </c>
      <c r="H245" s="20">
        <v>100.748395</v>
      </c>
      <c r="I245" s="20">
        <v>101.95737574</v>
      </c>
      <c r="J245" s="20">
        <v>103.18086424888</v>
      </c>
      <c r="K245" s="20">
        <v>104.41903461986657</v>
      </c>
      <c r="L245" s="20">
        <v>105.67206303530494</v>
      </c>
      <c r="M245" s="67">
        <v>19.634207462561374</v>
      </c>
    </row>
    <row r="246" spans="2:13" ht="13.5" thickBot="1" x14ac:dyDescent="0.25">
      <c r="B246" s="184"/>
      <c r="C246" s="208"/>
      <c r="D246" s="123"/>
      <c r="E246" s="123"/>
      <c r="F246" s="4" t="s">
        <v>8</v>
      </c>
      <c r="G246" s="5" t="s">
        <v>2</v>
      </c>
      <c r="H246" s="20">
        <v>100.748395</v>
      </c>
      <c r="I246" s="20">
        <v>101.95737574</v>
      </c>
      <c r="J246" s="20">
        <v>103.18086424888</v>
      </c>
      <c r="K246" s="20">
        <v>104.41903461986657</v>
      </c>
      <c r="L246" s="20">
        <v>105.67206303530494</v>
      </c>
      <c r="M246" s="67">
        <v>19.634207462561374</v>
      </c>
    </row>
    <row r="247" spans="2:13" ht="12.75" customHeight="1" x14ac:dyDescent="0.2">
      <c r="B247" s="124" t="s">
        <v>35</v>
      </c>
      <c r="C247" s="125"/>
      <c r="D247" s="125"/>
      <c r="E247" s="126"/>
      <c r="F247" s="6" t="s">
        <v>3</v>
      </c>
      <c r="G247" s="16" t="s">
        <v>2</v>
      </c>
      <c r="H247" s="18">
        <f>+H245</f>
        <v>100.748395</v>
      </c>
      <c r="I247" s="18">
        <f t="shared" ref="I247:M247" si="97">+I245</f>
        <v>101.95737574</v>
      </c>
      <c r="J247" s="18">
        <f t="shared" si="97"/>
        <v>103.18086424888</v>
      </c>
      <c r="K247" s="18">
        <f t="shared" si="97"/>
        <v>104.41903461986657</v>
      </c>
      <c r="L247" s="18">
        <f t="shared" si="97"/>
        <v>105.67206303530494</v>
      </c>
      <c r="M247" s="18">
        <f t="shared" si="97"/>
        <v>19.634207462561374</v>
      </c>
    </row>
    <row r="248" spans="2:13" ht="13.5" thickBot="1" x14ac:dyDescent="0.25">
      <c r="B248" s="127"/>
      <c r="C248" s="128"/>
      <c r="D248" s="128"/>
      <c r="E248" s="129"/>
      <c r="F248" s="7" t="s">
        <v>5</v>
      </c>
      <c r="G248" s="17" t="s">
        <v>2</v>
      </c>
      <c r="H248" s="19">
        <f>+H246</f>
        <v>100.748395</v>
      </c>
      <c r="I248" s="19">
        <f t="shared" ref="I248:M248" si="98">+I246</f>
        <v>101.95737574</v>
      </c>
      <c r="J248" s="19">
        <f t="shared" si="98"/>
        <v>103.18086424888</v>
      </c>
      <c r="K248" s="19">
        <f t="shared" si="98"/>
        <v>104.41903461986657</v>
      </c>
      <c r="L248" s="19">
        <f t="shared" si="98"/>
        <v>105.67206303530494</v>
      </c>
      <c r="M248" s="19">
        <f t="shared" si="98"/>
        <v>19.634207462561374</v>
      </c>
    </row>
    <row r="250" spans="2:13" ht="13.5" thickBot="1" x14ac:dyDescent="0.25"/>
    <row r="251" spans="2:13" ht="13.5" thickBot="1" x14ac:dyDescent="0.25">
      <c r="B251" s="173" t="s">
        <v>118</v>
      </c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5"/>
    </row>
    <row r="252" spans="2:13" ht="15.75" customHeight="1" thickBot="1" x14ac:dyDescent="0.25">
      <c r="B252" s="130" t="s">
        <v>0</v>
      </c>
      <c r="C252" s="131"/>
      <c r="D252" s="131"/>
      <c r="E252" s="132"/>
      <c r="F252" s="176" t="s">
        <v>13</v>
      </c>
      <c r="G252" s="177"/>
      <c r="H252" s="180" t="s">
        <v>12</v>
      </c>
      <c r="I252" s="181"/>
      <c r="J252" s="181"/>
      <c r="K252" s="181"/>
      <c r="L252" s="181"/>
      <c r="M252" s="182"/>
    </row>
    <row r="253" spans="2:13" ht="15.75" customHeight="1" thickBot="1" x14ac:dyDescent="0.25">
      <c r="B253" s="133"/>
      <c r="C253" s="134"/>
      <c r="D253" s="134"/>
      <c r="E253" s="135"/>
      <c r="F253" s="178"/>
      <c r="G253" s="179"/>
      <c r="H253" s="10" t="s">
        <v>11</v>
      </c>
      <c r="I253" s="11">
        <f>2019+1</f>
        <v>2020</v>
      </c>
      <c r="J253" s="11">
        <f>+I253+1</f>
        <v>2021</v>
      </c>
      <c r="K253" s="11">
        <f t="shared" ref="K253" si="99">+J253+1</f>
        <v>2022</v>
      </c>
      <c r="L253" s="11">
        <f t="shared" ref="L253" si="100">+K253+1</f>
        <v>2023</v>
      </c>
      <c r="M253" s="12">
        <f t="shared" ref="M253" si="101">+L253+1</f>
        <v>2024</v>
      </c>
    </row>
    <row r="254" spans="2:13" ht="12.75" customHeight="1" x14ac:dyDescent="0.2">
      <c r="B254" s="136" t="s">
        <v>118</v>
      </c>
      <c r="C254" s="125"/>
      <c r="D254" s="125"/>
      <c r="E254" s="137"/>
      <c r="F254" s="108" t="s">
        <v>3</v>
      </c>
      <c r="G254" s="109" t="s">
        <v>2</v>
      </c>
      <c r="H254" s="20">
        <f>H245+H236</f>
        <v>108.40785868</v>
      </c>
      <c r="I254" s="20">
        <f t="shared" ref="I254:M255" si="102">I245+I236</f>
        <v>109.84662333040001</v>
      </c>
      <c r="J254" s="20">
        <f t="shared" si="102"/>
        <v>111.306789266992</v>
      </c>
      <c r="K254" s="20">
        <f t="shared" si="102"/>
        <v>112.78873738852192</v>
      </c>
      <c r="L254" s="20">
        <f t="shared" si="102"/>
        <v>114.29285688701997</v>
      </c>
      <c r="M254" s="20">
        <f t="shared" si="102"/>
        <v>28.513625129827851</v>
      </c>
    </row>
    <row r="255" spans="2:13" ht="15.75" customHeight="1" thickBot="1" x14ac:dyDescent="0.25">
      <c r="B255" s="138"/>
      <c r="C255" s="139"/>
      <c r="D255" s="139"/>
      <c r="E255" s="140"/>
      <c r="F255" s="110" t="s">
        <v>8</v>
      </c>
      <c r="G255" s="111" t="s">
        <v>2</v>
      </c>
      <c r="H255" s="20">
        <f>H246+H237</f>
        <v>112.81205029600001</v>
      </c>
      <c r="I255" s="20">
        <f t="shared" si="102"/>
        <v>114.38294069488001</v>
      </c>
      <c r="J255" s="20">
        <f t="shared" si="102"/>
        <v>115.9791961524064</v>
      </c>
      <c r="K255" s="20">
        <f t="shared" si="102"/>
        <v>117.60131648049877</v>
      </c>
      <c r="L255" s="20">
        <f t="shared" si="102"/>
        <v>119.2498133517561</v>
      </c>
      <c r="M255" s="20">
        <f t="shared" si="102"/>
        <v>33.619290288506072</v>
      </c>
    </row>
    <row r="257" spans="2:13" ht="13.5" thickBot="1" x14ac:dyDescent="0.25"/>
    <row r="258" spans="2:13" ht="13.5" thickBot="1" x14ac:dyDescent="0.25">
      <c r="B258" s="194" t="s">
        <v>248</v>
      </c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6"/>
    </row>
    <row r="259" spans="2:13" ht="13.5" thickBot="1" x14ac:dyDescent="0.25">
      <c r="B259" s="190" t="s">
        <v>0</v>
      </c>
      <c r="C259" s="191"/>
      <c r="D259" s="259" t="s">
        <v>256</v>
      </c>
      <c r="E259" s="120" t="s">
        <v>257</v>
      </c>
      <c r="F259" s="176" t="s">
        <v>13</v>
      </c>
      <c r="G259" s="177"/>
      <c r="H259" s="180" t="s">
        <v>12</v>
      </c>
      <c r="I259" s="181"/>
      <c r="J259" s="181"/>
      <c r="K259" s="181"/>
      <c r="L259" s="181"/>
      <c r="M259" s="182"/>
    </row>
    <row r="260" spans="2:13" ht="13.5" thickBot="1" x14ac:dyDescent="0.25">
      <c r="B260" s="192"/>
      <c r="C260" s="193"/>
      <c r="D260" s="260"/>
      <c r="E260" s="121"/>
      <c r="F260" s="178"/>
      <c r="G260" s="179"/>
      <c r="H260" s="10" t="s">
        <v>11</v>
      </c>
      <c r="I260" s="11">
        <f>2019+1</f>
        <v>2020</v>
      </c>
      <c r="J260" s="11">
        <f>+I260+1</f>
        <v>2021</v>
      </c>
      <c r="K260" s="11">
        <f t="shared" ref="K260" si="103">+J260+1</f>
        <v>2022</v>
      </c>
      <c r="L260" s="11">
        <f t="shared" ref="L260" si="104">+K260+1</f>
        <v>2023</v>
      </c>
      <c r="M260" s="12">
        <f t="shared" ref="M260" si="105">+L260+1</f>
        <v>2024</v>
      </c>
    </row>
    <row r="261" spans="2:13" ht="13.5" thickBot="1" x14ac:dyDescent="0.25">
      <c r="B261" s="183" t="s">
        <v>1</v>
      </c>
      <c r="C261" s="207" t="s">
        <v>120</v>
      </c>
      <c r="D261" s="122" t="s">
        <v>258</v>
      </c>
      <c r="E261" s="122" t="s">
        <v>258</v>
      </c>
      <c r="F261" s="2" t="s">
        <v>3</v>
      </c>
      <c r="G261" s="3" t="s">
        <v>2</v>
      </c>
      <c r="H261" s="31">
        <v>76.191479700000002</v>
      </c>
      <c r="I261" s="34">
        <v>14.75045154</v>
      </c>
      <c r="J261" s="34">
        <v>14.927456958479999</v>
      </c>
      <c r="K261" s="34">
        <v>15.10658644198176</v>
      </c>
      <c r="L261" s="34">
        <v>15.287865479285543</v>
      </c>
      <c r="M261" s="35">
        <v>15.471319865036968</v>
      </c>
    </row>
    <row r="262" spans="2:13" ht="13.5" thickBot="1" x14ac:dyDescent="0.25">
      <c r="B262" s="184"/>
      <c r="C262" s="208"/>
      <c r="D262" s="123"/>
      <c r="E262" s="123"/>
      <c r="F262" s="4" t="s">
        <v>8</v>
      </c>
      <c r="G262" s="5" t="s">
        <v>2</v>
      </c>
      <c r="H262" s="25">
        <v>57.093146700000013</v>
      </c>
      <c r="I262" s="34">
        <v>14.75045154</v>
      </c>
      <c r="J262" s="34">
        <v>14.927456958479999</v>
      </c>
      <c r="K262" s="34">
        <v>15.10658644198176</v>
      </c>
      <c r="L262" s="34">
        <v>15.287865479285543</v>
      </c>
      <c r="M262" s="35">
        <v>15.471319865036968</v>
      </c>
    </row>
    <row r="263" spans="2:13" ht="13.5" customHeight="1" thickBot="1" x14ac:dyDescent="0.25">
      <c r="B263" s="124" t="s">
        <v>119</v>
      </c>
      <c r="C263" s="125"/>
      <c r="D263" s="125"/>
      <c r="E263" s="126"/>
      <c r="F263" s="6" t="s">
        <v>3</v>
      </c>
      <c r="G263" s="16" t="s">
        <v>2</v>
      </c>
      <c r="H263" s="23">
        <f>+H261</f>
        <v>76.191479700000002</v>
      </c>
      <c r="I263" s="23">
        <f t="shared" ref="I263:M264" si="106">+I261</f>
        <v>14.75045154</v>
      </c>
      <c r="J263" s="23">
        <f t="shared" si="106"/>
        <v>14.927456958479999</v>
      </c>
      <c r="K263" s="23">
        <f t="shared" si="106"/>
        <v>15.10658644198176</v>
      </c>
      <c r="L263" s="23">
        <f t="shared" si="106"/>
        <v>15.287865479285543</v>
      </c>
      <c r="M263" s="23">
        <f t="shared" si="106"/>
        <v>15.471319865036968</v>
      </c>
    </row>
    <row r="264" spans="2:13" x14ac:dyDescent="0.2">
      <c r="B264" s="127"/>
      <c r="C264" s="128"/>
      <c r="D264" s="128"/>
      <c r="E264" s="129"/>
      <c r="F264" s="7" t="s">
        <v>5</v>
      </c>
      <c r="G264" s="17" t="s">
        <v>2</v>
      </c>
      <c r="H264" s="23">
        <f>+H262</f>
        <v>57.093146700000013</v>
      </c>
      <c r="I264" s="23">
        <f t="shared" si="106"/>
        <v>14.75045154</v>
      </c>
      <c r="J264" s="23">
        <f t="shared" si="106"/>
        <v>14.927456958479999</v>
      </c>
      <c r="K264" s="23">
        <f t="shared" si="106"/>
        <v>15.10658644198176</v>
      </c>
      <c r="L264" s="23">
        <f t="shared" si="106"/>
        <v>15.287865479285543</v>
      </c>
      <c r="M264" s="23">
        <f t="shared" si="106"/>
        <v>15.471319865036968</v>
      </c>
    </row>
    <row r="266" spans="2:13" ht="13.5" thickBot="1" x14ac:dyDescent="0.25"/>
    <row r="267" spans="2:13" ht="13.5" thickBot="1" x14ac:dyDescent="0.25">
      <c r="B267" s="194" t="s">
        <v>121</v>
      </c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  <c r="M267" s="196"/>
    </row>
    <row r="268" spans="2:13" ht="13.5" thickBot="1" x14ac:dyDescent="0.25">
      <c r="B268" s="190" t="s">
        <v>0</v>
      </c>
      <c r="C268" s="191"/>
      <c r="D268" s="259" t="s">
        <v>256</v>
      </c>
      <c r="E268" s="120" t="s">
        <v>257</v>
      </c>
      <c r="F268" s="176" t="s">
        <v>13</v>
      </c>
      <c r="G268" s="177"/>
      <c r="H268" s="180" t="s">
        <v>12</v>
      </c>
      <c r="I268" s="181"/>
      <c r="J268" s="181"/>
      <c r="K268" s="181"/>
      <c r="L268" s="181"/>
      <c r="M268" s="182"/>
    </row>
    <row r="269" spans="2:13" ht="13.5" thickBot="1" x14ac:dyDescent="0.25">
      <c r="B269" s="192"/>
      <c r="C269" s="193"/>
      <c r="D269" s="260"/>
      <c r="E269" s="121"/>
      <c r="F269" s="178"/>
      <c r="G269" s="179"/>
      <c r="H269" s="10" t="s">
        <v>11</v>
      </c>
      <c r="I269" s="11">
        <f>2019+1</f>
        <v>2020</v>
      </c>
      <c r="J269" s="11">
        <f>+I269+1</f>
        <v>2021</v>
      </c>
      <c r="K269" s="11">
        <f t="shared" ref="K269" si="107">+J269+1</f>
        <v>2022</v>
      </c>
      <c r="L269" s="11">
        <f t="shared" ref="L269" si="108">+K269+1</f>
        <v>2023</v>
      </c>
      <c r="M269" s="12">
        <f t="shared" ref="M269" si="109">+L269+1</f>
        <v>2024</v>
      </c>
    </row>
    <row r="270" spans="2:13" x14ac:dyDescent="0.2">
      <c r="B270" s="183" t="s">
        <v>1</v>
      </c>
      <c r="C270" s="207" t="s">
        <v>122</v>
      </c>
      <c r="D270" s="122" t="s">
        <v>258</v>
      </c>
      <c r="E270" s="122" t="s">
        <v>258</v>
      </c>
      <c r="F270" s="2" t="s">
        <v>3</v>
      </c>
      <c r="G270" s="3" t="s">
        <v>2</v>
      </c>
      <c r="H270" s="28">
        <v>2.2697898643200003</v>
      </c>
      <c r="I270" s="28">
        <v>2.2970273426918402</v>
      </c>
      <c r="J270" s="28">
        <v>2.3245916708041419</v>
      </c>
      <c r="K270" s="28">
        <v>2.3524867708537913</v>
      </c>
      <c r="L270" s="28">
        <v>2.3807166121040373</v>
      </c>
      <c r="M270" s="28">
        <v>2.4092852114492858</v>
      </c>
    </row>
    <row r="271" spans="2:13" ht="24.75" customHeight="1" thickBot="1" x14ac:dyDescent="0.25">
      <c r="B271" s="184"/>
      <c r="C271" s="208"/>
      <c r="D271" s="123"/>
      <c r="E271" s="123"/>
      <c r="F271" s="4" t="s">
        <v>8</v>
      </c>
      <c r="G271" s="5" t="s">
        <v>2</v>
      </c>
      <c r="H271" s="28">
        <v>2.2697898643200003</v>
      </c>
      <c r="I271" s="28">
        <v>2.2970273426918402</v>
      </c>
      <c r="J271" s="28">
        <v>2.3245916708041419</v>
      </c>
      <c r="K271" s="28">
        <v>2.3524867708537913</v>
      </c>
      <c r="L271" s="28">
        <v>2.3807166121040373</v>
      </c>
      <c r="M271" s="28">
        <v>2.4092852114492858</v>
      </c>
    </row>
    <row r="272" spans="2:13" ht="12.75" customHeight="1" x14ac:dyDescent="0.2">
      <c r="B272" s="124" t="s">
        <v>121</v>
      </c>
      <c r="C272" s="125"/>
      <c r="D272" s="125"/>
      <c r="E272" s="126"/>
      <c r="F272" s="6" t="s">
        <v>3</v>
      </c>
      <c r="G272" s="16" t="s">
        <v>2</v>
      </c>
      <c r="H272" s="29">
        <f>+H270</f>
        <v>2.2697898643200003</v>
      </c>
      <c r="I272" s="29">
        <f t="shared" ref="I272:M272" si="110">+I270</f>
        <v>2.2970273426918402</v>
      </c>
      <c r="J272" s="29">
        <f t="shared" si="110"/>
        <v>2.3245916708041419</v>
      </c>
      <c r="K272" s="29">
        <f t="shared" si="110"/>
        <v>2.3524867708537913</v>
      </c>
      <c r="L272" s="29">
        <f t="shared" si="110"/>
        <v>2.3807166121040373</v>
      </c>
      <c r="M272" s="29">
        <f t="shared" si="110"/>
        <v>2.4092852114492858</v>
      </c>
    </row>
    <row r="273" spans="2:13" ht="13.5" thickBot="1" x14ac:dyDescent="0.25">
      <c r="B273" s="127"/>
      <c r="C273" s="128"/>
      <c r="D273" s="128"/>
      <c r="E273" s="129"/>
      <c r="F273" s="7" t="s">
        <v>5</v>
      </c>
      <c r="G273" s="17" t="s">
        <v>2</v>
      </c>
      <c r="H273" s="24">
        <f>+H271</f>
        <v>2.2697898643200003</v>
      </c>
      <c r="I273" s="24">
        <f t="shared" ref="I273:M273" si="111">+I271</f>
        <v>2.2970273426918402</v>
      </c>
      <c r="J273" s="24">
        <f t="shared" si="111"/>
        <v>2.3245916708041419</v>
      </c>
      <c r="K273" s="24">
        <f t="shared" si="111"/>
        <v>2.3524867708537913</v>
      </c>
      <c r="L273" s="24">
        <f t="shared" si="111"/>
        <v>2.3807166121040373</v>
      </c>
      <c r="M273" s="24">
        <f t="shared" si="111"/>
        <v>2.4092852114492858</v>
      </c>
    </row>
    <row r="275" spans="2:13" ht="13.5" thickBot="1" x14ac:dyDescent="0.25"/>
    <row r="276" spans="2:13" ht="13.5" thickBot="1" x14ac:dyDescent="0.25">
      <c r="B276" s="173" t="s">
        <v>235</v>
      </c>
      <c r="C276" s="174"/>
      <c r="D276" s="174"/>
      <c r="E276" s="174"/>
      <c r="F276" s="174"/>
      <c r="G276" s="174"/>
      <c r="H276" s="174"/>
      <c r="I276" s="174"/>
      <c r="J276" s="174"/>
      <c r="K276" s="174"/>
      <c r="L276" s="174"/>
      <c r="M276" s="175"/>
    </row>
    <row r="277" spans="2:13" ht="15.75" customHeight="1" thickBot="1" x14ac:dyDescent="0.25">
      <c r="B277" s="130" t="s">
        <v>0</v>
      </c>
      <c r="C277" s="131"/>
      <c r="D277" s="131"/>
      <c r="E277" s="132"/>
      <c r="F277" s="176" t="s">
        <v>13</v>
      </c>
      <c r="G277" s="177"/>
      <c r="H277" s="180" t="s">
        <v>12</v>
      </c>
      <c r="I277" s="181"/>
      <c r="J277" s="181"/>
      <c r="K277" s="181"/>
      <c r="L277" s="181"/>
      <c r="M277" s="182"/>
    </row>
    <row r="278" spans="2:13" ht="15.75" customHeight="1" thickBot="1" x14ac:dyDescent="0.25">
      <c r="B278" s="133"/>
      <c r="C278" s="134"/>
      <c r="D278" s="134"/>
      <c r="E278" s="135"/>
      <c r="F278" s="178"/>
      <c r="G278" s="179"/>
      <c r="H278" s="10" t="s">
        <v>11</v>
      </c>
      <c r="I278" s="11">
        <f>2019+1</f>
        <v>2020</v>
      </c>
      <c r="J278" s="11">
        <f>+I278+1</f>
        <v>2021</v>
      </c>
      <c r="K278" s="11">
        <f t="shared" ref="K278" si="112">+J278+1</f>
        <v>2022</v>
      </c>
      <c r="L278" s="11">
        <f t="shared" ref="L278" si="113">+K278+1</f>
        <v>2023</v>
      </c>
      <c r="M278" s="12">
        <f t="shared" ref="M278" si="114">+L278+1</f>
        <v>2024</v>
      </c>
    </row>
    <row r="279" spans="2:13" ht="13.5" hidden="1" thickBot="1" x14ac:dyDescent="0.25">
      <c r="B279" s="183" t="s">
        <v>1</v>
      </c>
      <c r="C279" s="207" t="s">
        <v>123</v>
      </c>
      <c r="D279" s="102"/>
      <c r="E279" s="102"/>
      <c r="F279" s="2" t="s">
        <v>3</v>
      </c>
      <c r="G279" s="3" t="s">
        <v>2</v>
      </c>
      <c r="H279" s="20">
        <f>+H270+H261</f>
        <v>78.461269564320006</v>
      </c>
      <c r="I279" s="20">
        <f t="shared" ref="I279:M279" si="115">+I270+I261</f>
        <v>17.047478882691841</v>
      </c>
      <c r="J279" s="20">
        <f t="shared" si="115"/>
        <v>17.25204862928414</v>
      </c>
      <c r="K279" s="20">
        <f t="shared" si="115"/>
        <v>17.459073212835552</v>
      </c>
      <c r="L279" s="20">
        <f t="shared" si="115"/>
        <v>17.668582091389581</v>
      </c>
      <c r="M279" s="20">
        <f t="shared" si="115"/>
        <v>17.880605076486255</v>
      </c>
    </row>
    <row r="280" spans="2:13" ht="13.5" hidden="1" thickBot="1" x14ac:dyDescent="0.25">
      <c r="B280" s="184"/>
      <c r="C280" s="208"/>
      <c r="D280" s="103"/>
      <c r="E280" s="103"/>
      <c r="F280" s="4" t="s">
        <v>8</v>
      </c>
      <c r="G280" s="5" t="s">
        <v>2</v>
      </c>
      <c r="H280" s="20">
        <f>+H271+H262</f>
        <v>59.362936564320016</v>
      </c>
      <c r="I280" s="20">
        <f t="shared" ref="I280:M280" si="116">+I271+I262</f>
        <v>17.047478882691841</v>
      </c>
      <c r="J280" s="20">
        <f t="shared" si="116"/>
        <v>17.25204862928414</v>
      </c>
      <c r="K280" s="20">
        <f t="shared" si="116"/>
        <v>17.459073212835552</v>
      </c>
      <c r="L280" s="20">
        <f t="shared" si="116"/>
        <v>17.668582091389581</v>
      </c>
      <c r="M280" s="20">
        <f t="shared" si="116"/>
        <v>17.880605076486255</v>
      </c>
    </row>
    <row r="281" spans="2:13" ht="12.75" customHeight="1" x14ac:dyDescent="0.2">
      <c r="B281" s="124" t="s">
        <v>235</v>
      </c>
      <c r="C281" s="125"/>
      <c r="D281" s="125"/>
      <c r="E281" s="126"/>
      <c r="F281" s="6" t="s">
        <v>3</v>
      </c>
      <c r="G281" s="16" t="s">
        <v>2</v>
      </c>
      <c r="H281" s="18">
        <f>+H279</f>
        <v>78.461269564320006</v>
      </c>
      <c r="I281" s="18">
        <f t="shared" ref="I281:M281" si="117">+I279</f>
        <v>17.047478882691841</v>
      </c>
      <c r="J281" s="18">
        <f t="shared" si="117"/>
        <v>17.25204862928414</v>
      </c>
      <c r="K281" s="18">
        <f t="shared" si="117"/>
        <v>17.459073212835552</v>
      </c>
      <c r="L281" s="18">
        <f t="shared" si="117"/>
        <v>17.668582091389581</v>
      </c>
      <c r="M281" s="18">
        <f t="shared" si="117"/>
        <v>17.880605076486255</v>
      </c>
    </row>
    <row r="282" spans="2:13" ht="13.5" thickBot="1" x14ac:dyDescent="0.25">
      <c r="B282" s="127"/>
      <c r="C282" s="128"/>
      <c r="D282" s="128"/>
      <c r="E282" s="129"/>
      <c r="F282" s="7" t="s">
        <v>5</v>
      </c>
      <c r="G282" s="17" t="s">
        <v>2</v>
      </c>
      <c r="H282" s="19">
        <f>+H280</f>
        <v>59.362936564320016</v>
      </c>
      <c r="I282" s="19">
        <f t="shared" ref="I282:M282" si="118">+I280</f>
        <v>17.047478882691841</v>
      </c>
      <c r="J282" s="19">
        <f t="shared" si="118"/>
        <v>17.25204862928414</v>
      </c>
      <c r="K282" s="19">
        <f t="shared" si="118"/>
        <v>17.459073212835552</v>
      </c>
      <c r="L282" s="19">
        <f t="shared" si="118"/>
        <v>17.668582091389581</v>
      </c>
      <c r="M282" s="19">
        <f t="shared" si="118"/>
        <v>17.880605076486255</v>
      </c>
    </row>
    <row r="284" spans="2:13" ht="13.5" thickBot="1" x14ac:dyDescent="0.25"/>
    <row r="285" spans="2:13" ht="13.5" thickBot="1" x14ac:dyDescent="0.25">
      <c r="B285" s="194" t="s">
        <v>36</v>
      </c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  <c r="M285" s="196"/>
    </row>
    <row r="286" spans="2:13" ht="13.5" thickBot="1" x14ac:dyDescent="0.25">
      <c r="B286" s="190" t="s">
        <v>0</v>
      </c>
      <c r="C286" s="191"/>
      <c r="D286" s="259" t="s">
        <v>256</v>
      </c>
      <c r="E286" s="120" t="s">
        <v>257</v>
      </c>
      <c r="F286" s="176" t="s">
        <v>13</v>
      </c>
      <c r="G286" s="177"/>
      <c r="H286" s="180" t="s">
        <v>12</v>
      </c>
      <c r="I286" s="181"/>
      <c r="J286" s="181"/>
      <c r="K286" s="181"/>
      <c r="L286" s="181"/>
      <c r="M286" s="182"/>
    </row>
    <row r="287" spans="2:13" ht="13.5" thickBot="1" x14ac:dyDescent="0.25">
      <c r="B287" s="192"/>
      <c r="C287" s="193"/>
      <c r="D287" s="260"/>
      <c r="E287" s="121"/>
      <c r="F287" s="178"/>
      <c r="G287" s="179"/>
      <c r="H287" s="10" t="s">
        <v>11</v>
      </c>
      <c r="I287" s="11">
        <f>2019+1</f>
        <v>2020</v>
      </c>
      <c r="J287" s="11">
        <f>+I287+1</f>
        <v>2021</v>
      </c>
      <c r="K287" s="11">
        <f t="shared" ref="K287" si="119">+J287+1</f>
        <v>2022</v>
      </c>
      <c r="L287" s="11">
        <f t="shared" ref="L287" si="120">+K287+1</f>
        <v>2023</v>
      </c>
      <c r="M287" s="12">
        <f t="shared" ref="M287" si="121">+L287+1</f>
        <v>2024</v>
      </c>
    </row>
    <row r="288" spans="2:13" ht="13.5" thickBot="1" x14ac:dyDescent="0.25">
      <c r="B288" s="203" t="s">
        <v>1</v>
      </c>
      <c r="C288" s="229" t="s">
        <v>252</v>
      </c>
      <c r="D288" s="122" t="s">
        <v>258</v>
      </c>
      <c r="E288" s="122">
        <v>2011</v>
      </c>
      <c r="F288" s="2" t="s">
        <v>3</v>
      </c>
      <c r="G288" s="3" t="s">
        <v>2</v>
      </c>
      <c r="H288" s="25">
        <v>13.731299999999999</v>
      </c>
      <c r="I288" s="34">
        <v>13.8960756</v>
      </c>
      <c r="J288" s="34">
        <v>14.062828507199997</v>
      </c>
      <c r="K288" s="34">
        <v>14.231582449286398</v>
      </c>
      <c r="L288" s="34">
        <v>14.402361438677836</v>
      </c>
      <c r="M288" s="35">
        <v>14.57518977594197</v>
      </c>
    </row>
    <row r="289" spans="2:13" ht="27" customHeight="1" thickBot="1" x14ac:dyDescent="0.25">
      <c r="B289" s="204"/>
      <c r="C289" s="230"/>
      <c r="D289" s="123"/>
      <c r="E289" s="123"/>
      <c r="F289" s="4" t="s">
        <v>8</v>
      </c>
      <c r="G289" s="5" t="s">
        <v>2</v>
      </c>
      <c r="H289" s="25">
        <v>13.731299999999999</v>
      </c>
      <c r="I289" s="34">
        <v>13.8960756</v>
      </c>
      <c r="J289" s="34">
        <v>14.062828507199997</v>
      </c>
      <c r="K289" s="34">
        <v>14.231582449286398</v>
      </c>
      <c r="L289" s="34">
        <v>14.402361438677836</v>
      </c>
      <c r="M289" s="35">
        <v>14.57518977594197</v>
      </c>
    </row>
    <row r="290" spans="2:13" ht="13.5" thickBot="1" x14ac:dyDescent="0.25">
      <c r="B290" s="203" t="s">
        <v>4</v>
      </c>
      <c r="C290" s="143" t="s">
        <v>251</v>
      </c>
      <c r="D290" s="122" t="s">
        <v>258</v>
      </c>
      <c r="E290" s="122">
        <v>2012</v>
      </c>
      <c r="F290" s="2" t="s">
        <v>3</v>
      </c>
      <c r="G290" s="3" t="s">
        <v>2</v>
      </c>
      <c r="H290" s="25">
        <v>35.656813499999998</v>
      </c>
      <c r="I290" s="26">
        <v>7.8329984039999987</v>
      </c>
      <c r="J290" s="26">
        <v>7.9269943848479976</v>
      </c>
      <c r="K290" s="26">
        <v>8.0221183174661768</v>
      </c>
      <c r="L290" s="26">
        <v>8.1183837372757708</v>
      </c>
      <c r="M290" s="27">
        <v>8.2158043421230769</v>
      </c>
    </row>
    <row r="291" spans="2:13" ht="24.75" customHeight="1" thickBot="1" x14ac:dyDescent="0.25">
      <c r="B291" s="204"/>
      <c r="C291" s="145"/>
      <c r="D291" s="123"/>
      <c r="E291" s="123"/>
      <c r="F291" s="4" t="s">
        <v>8</v>
      </c>
      <c r="G291" s="5" t="s">
        <v>2</v>
      </c>
      <c r="H291" s="25">
        <v>35.656813499999998</v>
      </c>
      <c r="I291" s="26">
        <v>7.8329984039999987</v>
      </c>
      <c r="J291" s="26">
        <v>7.9269943848479976</v>
      </c>
      <c r="K291" s="26">
        <v>8.0221183174661768</v>
      </c>
      <c r="L291" s="26">
        <v>8.1183837372757708</v>
      </c>
      <c r="M291" s="27">
        <v>8.2158043421230769</v>
      </c>
    </row>
    <row r="292" spans="2:13" ht="13.5" customHeight="1" thickBot="1" x14ac:dyDescent="0.25">
      <c r="B292" s="124" t="s">
        <v>36</v>
      </c>
      <c r="C292" s="125"/>
      <c r="D292" s="125"/>
      <c r="E292" s="126"/>
      <c r="F292" s="6" t="s">
        <v>3</v>
      </c>
      <c r="G292" s="16" t="s">
        <v>2</v>
      </c>
      <c r="H292" s="23">
        <f>+H288+H290</f>
        <v>49.388113499999996</v>
      </c>
      <c r="I292" s="23">
        <f t="shared" ref="I292:M293" si="122">+I288+I290</f>
        <v>21.729074003999997</v>
      </c>
      <c r="J292" s="23">
        <f t="shared" si="122"/>
        <v>21.989822892047997</v>
      </c>
      <c r="K292" s="23">
        <f t="shared" si="122"/>
        <v>22.253700766752573</v>
      </c>
      <c r="L292" s="23">
        <f t="shared" si="122"/>
        <v>22.520745175953607</v>
      </c>
      <c r="M292" s="23">
        <f t="shared" si="122"/>
        <v>22.790994118065047</v>
      </c>
    </row>
    <row r="293" spans="2:13" ht="23.25" customHeight="1" x14ac:dyDescent="0.2">
      <c r="B293" s="127"/>
      <c r="C293" s="128"/>
      <c r="D293" s="128"/>
      <c r="E293" s="129"/>
      <c r="F293" s="7" t="s">
        <v>5</v>
      </c>
      <c r="G293" s="17" t="s">
        <v>2</v>
      </c>
      <c r="H293" s="23">
        <f>+H289+H291</f>
        <v>49.388113499999996</v>
      </c>
      <c r="I293" s="23">
        <f>+I289+I291</f>
        <v>21.729074003999997</v>
      </c>
      <c r="J293" s="23">
        <f t="shared" si="122"/>
        <v>21.989822892047997</v>
      </c>
      <c r="K293" s="23">
        <f t="shared" si="122"/>
        <v>22.253700766752573</v>
      </c>
      <c r="L293" s="23">
        <f t="shared" si="122"/>
        <v>22.520745175953607</v>
      </c>
      <c r="M293" s="23">
        <f t="shared" si="122"/>
        <v>22.790994118065047</v>
      </c>
    </row>
    <row r="295" spans="2:13" ht="13.5" thickBot="1" x14ac:dyDescent="0.25"/>
    <row r="296" spans="2:13" ht="13.5" thickBot="1" x14ac:dyDescent="0.25">
      <c r="B296" s="194" t="s">
        <v>37</v>
      </c>
      <c r="C296" s="195"/>
      <c r="D296" s="195"/>
      <c r="E296" s="195"/>
      <c r="F296" s="195"/>
      <c r="G296" s="195"/>
      <c r="H296" s="195"/>
      <c r="I296" s="195"/>
      <c r="J296" s="195"/>
      <c r="K296" s="195"/>
      <c r="L296" s="195"/>
      <c r="M296" s="196"/>
    </row>
    <row r="297" spans="2:13" ht="13.5" thickBot="1" x14ac:dyDescent="0.25">
      <c r="B297" s="190" t="s">
        <v>0</v>
      </c>
      <c r="C297" s="191"/>
      <c r="D297" s="259" t="s">
        <v>256</v>
      </c>
      <c r="E297" s="120" t="s">
        <v>257</v>
      </c>
      <c r="F297" s="176" t="s">
        <v>13</v>
      </c>
      <c r="G297" s="177"/>
      <c r="H297" s="180" t="s">
        <v>12</v>
      </c>
      <c r="I297" s="181"/>
      <c r="J297" s="181"/>
      <c r="K297" s="181"/>
      <c r="L297" s="181"/>
      <c r="M297" s="182"/>
    </row>
    <row r="298" spans="2:13" ht="13.5" thickBot="1" x14ac:dyDescent="0.25">
      <c r="B298" s="192"/>
      <c r="C298" s="193"/>
      <c r="D298" s="260"/>
      <c r="E298" s="121"/>
      <c r="F298" s="178"/>
      <c r="G298" s="179"/>
      <c r="H298" s="10" t="s">
        <v>11</v>
      </c>
      <c r="I298" s="11">
        <f>2019+1</f>
        <v>2020</v>
      </c>
      <c r="J298" s="11">
        <f>+I298+1</f>
        <v>2021</v>
      </c>
      <c r="K298" s="11">
        <f t="shared" ref="K298" si="123">+J298+1</f>
        <v>2022</v>
      </c>
      <c r="L298" s="11">
        <f t="shared" ref="L298" si="124">+K298+1</f>
        <v>2023</v>
      </c>
      <c r="M298" s="12">
        <f t="shared" ref="M298" si="125">+L298+1</f>
        <v>2024</v>
      </c>
    </row>
    <row r="299" spans="2:13" ht="12.75" customHeight="1" x14ac:dyDescent="0.2">
      <c r="B299" s="247" t="s">
        <v>1</v>
      </c>
      <c r="C299" s="248"/>
      <c r="D299" s="122" t="s">
        <v>258</v>
      </c>
      <c r="E299" s="122" t="s">
        <v>258</v>
      </c>
      <c r="F299" s="2" t="s">
        <v>3</v>
      </c>
      <c r="G299" s="3" t="s">
        <v>2</v>
      </c>
      <c r="H299" s="60">
        <v>7.6832500000000001</v>
      </c>
      <c r="I299" s="60">
        <v>7.7754490000000009</v>
      </c>
      <c r="J299" s="60">
        <v>7.8687543880000002</v>
      </c>
      <c r="K299" s="60">
        <v>7.9631794406559999</v>
      </c>
      <c r="L299" s="60">
        <v>8.0587375939438726</v>
      </c>
      <c r="M299" s="60">
        <v>8.1554424450712002</v>
      </c>
    </row>
    <row r="300" spans="2:13" ht="15.75" customHeight="1" thickBot="1" x14ac:dyDescent="0.25">
      <c r="B300" s="249"/>
      <c r="C300" s="250"/>
      <c r="D300" s="123"/>
      <c r="E300" s="123"/>
      <c r="F300" s="4" t="s">
        <v>8</v>
      </c>
      <c r="G300" s="5" t="s">
        <v>2</v>
      </c>
      <c r="H300" s="60">
        <v>7.6832500000000001</v>
      </c>
      <c r="I300" s="60">
        <v>7.7754490000000009</v>
      </c>
      <c r="J300" s="60">
        <v>7.8687543880000002</v>
      </c>
      <c r="K300" s="60">
        <v>7.9631794406559999</v>
      </c>
      <c r="L300" s="60">
        <v>8.0587375939438726</v>
      </c>
      <c r="M300" s="60">
        <v>8.1554424450712002</v>
      </c>
    </row>
    <row r="301" spans="2:13" ht="12.75" customHeight="1" x14ac:dyDescent="0.2">
      <c r="B301" s="124" t="s">
        <v>37</v>
      </c>
      <c r="C301" s="125"/>
      <c r="D301" s="125"/>
      <c r="E301" s="126"/>
      <c r="F301" s="6" t="s">
        <v>3</v>
      </c>
      <c r="G301" s="16" t="s">
        <v>2</v>
      </c>
      <c r="H301" s="60">
        <v>7.6832500000000001</v>
      </c>
      <c r="I301" s="60">
        <v>7.7754490000000009</v>
      </c>
      <c r="J301" s="60">
        <v>7.8687543880000002</v>
      </c>
      <c r="K301" s="60">
        <v>7.9631794406559999</v>
      </c>
      <c r="L301" s="60">
        <v>8.0587375939438726</v>
      </c>
      <c r="M301" s="60">
        <v>8.1554424450712002</v>
      </c>
    </row>
    <row r="302" spans="2:13" x14ac:dyDescent="0.2">
      <c r="B302" s="127"/>
      <c r="C302" s="128"/>
      <c r="D302" s="128"/>
      <c r="E302" s="129"/>
      <c r="F302" s="7" t="s">
        <v>5</v>
      </c>
      <c r="G302" s="17" t="s">
        <v>2</v>
      </c>
      <c r="H302" s="60">
        <v>7.6832500000000001</v>
      </c>
      <c r="I302" s="60">
        <v>7.7754490000000009</v>
      </c>
      <c r="J302" s="60">
        <v>7.8687543880000002</v>
      </c>
      <c r="K302" s="60">
        <v>7.9631794406559999</v>
      </c>
      <c r="L302" s="60">
        <v>8.0587375939438726</v>
      </c>
      <c r="M302" s="60">
        <v>8.1554424450712002</v>
      </c>
    </row>
    <row r="304" spans="2:13" ht="13.5" thickBot="1" x14ac:dyDescent="0.25"/>
    <row r="305" spans="2:13" ht="13.5" thickBot="1" x14ac:dyDescent="0.25">
      <c r="B305" s="194" t="s">
        <v>38</v>
      </c>
      <c r="C305" s="195"/>
      <c r="D305" s="195"/>
      <c r="E305" s="195"/>
      <c r="F305" s="195"/>
      <c r="G305" s="195"/>
      <c r="H305" s="195"/>
      <c r="I305" s="195"/>
      <c r="J305" s="195"/>
      <c r="K305" s="195"/>
      <c r="L305" s="195"/>
      <c r="M305" s="196"/>
    </row>
    <row r="306" spans="2:13" ht="13.5" thickBot="1" x14ac:dyDescent="0.25">
      <c r="B306" s="190" t="s">
        <v>0</v>
      </c>
      <c r="C306" s="191"/>
      <c r="D306" s="259" t="s">
        <v>256</v>
      </c>
      <c r="E306" s="120" t="s">
        <v>257</v>
      </c>
      <c r="F306" s="176" t="s">
        <v>13</v>
      </c>
      <c r="G306" s="177"/>
      <c r="H306" s="180" t="s">
        <v>12</v>
      </c>
      <c r="I306" s="181"/>
      <c r="J306" s="181"/>
      <c r="K306" s="181"/>
      <c r="L306" s="181"/>
      <c r="M306" s="182"/>
    </row>
    <row r="307" spans="2:13" ht="13.5" thickBot="1" x14ac:dyDescent="0.25">
      <c r="B307" s="192"/>
      <c r="C307" s="193"/>
      <c r="D307" s="260"/>
      <c r="E307" s="121"/>
      <c r="F307" s="178"/>
      <c r="G307" s="179"/>
      <c r="H307" s="10" t="s">
        <v>11</v>
      </c>
      <c r="I307" s="11">
        <f>2019+1</f>
        <v>2020</v>
      </c>
      <c r="J307" s="11">
        <f>+I307+1</f>
        <v>2021</v>
      </c>
      <c r="K307" s="11">
        <f t="shared" ref="K307" si="126">+J307+1</f>
        <v>2022</v>
      </c>
      <c r="L307" s="11">
        <f t="shared" ref="L307" si="127">+K307+1</f>
        <v>2023</v>
      </c>
      <c r="M307" s="12">
        <f t="shared" ref="M307" si="128">+L307+1</f>
        <v>2024</v>
      </c>
    </row>
    <row r="308" spans="2:13" ht="12.75" customHeight="1" x14ac:dyDescent="0.2">
      <c r="B308" s="247" t="s">
        <v>1</v>
      </c>
      <c r="C308" s="248"/>
      <c r="D308" s="122" t="s">
        <v>258</v>
      </c>
      <c r="E308" s="122" t="s">
        <v>258</v>
      </c>
      <c r="F308" s="2" t="s">
        <v>3</v>
      </c>
      <c r="G308" s="3" t="s">
        <v>2</v>
      </c>
      <c r="H308" s="60">
        <v>13.851750000000003</v>
      </c>
      <c r="I308" s="60">
        <v>14.017970999999999</v>
      </c>
      <c r="J308" s="60">
        <v>14.186186651999998</v>
      </c>
      <c r="K308" s="60">
        <v>14.356420891823999</v>
      </c>
      <c r="L308" s="60">
        <v>14.528697942525888</v>
      </c>
      <c r="M308" s="60">
        <v>14.703042317836196</v>
      </c>
    </row>
    <row r="309" spans="2:13" ht="15.75" customHeight="1" thickBot="1" x14ac:dyDescent="0.25">
      <c r="B309" s="249"/>
      <c r="C309" s="250"/>
      <c r="D309" s="123"/>
      <c r="E309" s="123"/>
      <c r="F309" s="4" t="s">
        <v>8</v>
      </c>
      <c r="G309" s="5" t="s">
        <v>2</v>
      </c>
      <c r="H309" s="60">
        <v>13.851750000000003</v>
      </c>
      <c r="I309" s="60">
        <v>14.017970999999999</v>
      </c>
      <c r="J309" s="60">
        <v>14.186186651999998</v>
      </c>
      <c r="K309" s="60">
        <v>14.356420891823999</v>
      </c>
      <c r="L309" s="60">
        <v>14.528697942525888</v>
      </c>
      <c r="M309" s="60">
        <v>14.703042317836196</v>
      </c>
    </row>
    <row r="310" spans="2:13" ht="12.75" customHeight="1" x14ac:dyDescent="0.2">
      <c r="B310" s="124" t="s">
        <v>38</v>
      </c>
      <c r="C310" s="125"/>
      <c r="D310" s="125"/>
      <c r="E310" s="126"/>
      <c r="F310" s="6" t="s">
        <v>3</v>
      </c>
      <c r="G310" s="16" t="s">
        <v>2</v>
      </c>
      <c r="H310" s="60">
        <v>13.851750000000003</v>
      </c>
      <c r="I310" s="60">
        <v>14.017970999999999</v>
      </c>
      <c r="J310" s="60">
        <v>14.186186651999998</v>
      </c>
      <c r="K310" s="60">
        <v>14.356420891823999</v>
      </c>
      <c r="L310" s="60">
        <v>14.528697942525888</v>
      </c>
      <c r="M310" s="60">
        <v>14.703042317836196</v>
      </c>
    </row>
    <row r="311" spans="2:13" x14ac:dyDescent="0.2">
      <c r="B311" s="127"/>
      <c r="C311" s="128"/>
      <c r="D311" s="128"/>
      <c r="E311" s="129"/>
      <c r="F311" s="7" t="s">
        <v>5</v>
      </c>
      <c r="G311" s="17" t="s">
        <v>2</v>
      </c>
      <c r="H311" s="60">
        <v>13.851750000000003</v>
      </c>
      <c r="I311" s="60">
        <v>14.017970999999999</v>
      </c>
      <c r="J311" s="60">
        <v>14.186186651999998</v>
      </c>
      <c r="K311" s="60">
        <v>14.356420891823999</v>
      </c>
      <c r="L311" s="60">
        <v>14.528697942525888</v>
      </c>
      <c r="M311" s="60">
        <v>14.703042317836196</v>
      </c>
    </row>
    <row r="313" spans="2:13" ht="13.5" thickBot="1" x14ac:dyDescent="0.25"/>
    <row r="314" spans="2:13" ht="13.5" thickBot="1" x14ac:dyDescent="0.25">
      <c r="B314" s="173" t="s">
        <v>124</v>
      </c>
      <c r="C314" s="174"/>
      <c r="D314" s="174"/>
      <c r="E314" s="174"/>
      <c r="F314" s="174"/>
      <c r="G314" s="174"/>
      <c r="H314" s="174"/>
      <c r="I314" s="174"/>
      <c r="J314" s="174"/>
      <c r="K314" s="174"/>
      <c r="L314" s="174"/>
      <c r="M314" s="175"/>
    </row>
    <row r="315" spans="2:13" ht="13.5" customHeight="1" thickBot="1" x14ac:dyDescent="0.25">
      <c r="B315" s="130" t="s">
        <v>0</v>
      </c>
      <c r="C315" s="131"/>
      <c r="D315" s="131"/>
      <c r="E315" s="148"/>
      <c r="F315" s="201" t="s">
        <v>13</v>
      </c>
      <c r="G315" s="177"/>
      <c r="H315" s="180" t="s">
        <v>12</v>
      </c>
      <c r="I315" s="181"/>
      <c r="J315" s="181"/>
      <c r="K315" s="181"/>
      <c r="L315" s="181"/>
      <c r="M315" s="182"/>
    </row>
    <row r="316" spans="2:13" ht="15.75" customHeight="1" thickBot="1" x14ac:dyDescent="0.25">
      <c r="B316" s="133"/>
      <c r="C316" s="134"/>
      <c r="D316" s="134"/>
      <c r="E316" s="149"/>
      <c r="F316" s="202"/>
      <c r="G316" s="179"/>
      <c r="H316" s="10" t="s">
        <v>11</v>
      </c>
      <c r="I316" s="11">
        <f>2019+1</f>
        <v>2020</v>
      </c>
      <c r="J316" s="11">
        <f>+I316+1</f>
        <v>2021</v>
      </c>
      <c r="K316" s="11">
        <f t="shared" ref="K316" si="129">+J316+1</f>
        <v>2022</v>
      </c>
      <c r="L316" s="11">
        <f t="shared" ref="L316" si="130">+K316+1</f>
        <v>2023</v>
      </c>
      <c r="M316" s="12">
        <f t="shared" ref="M316" si="131">+L316+1</f>
        <v>2024</v>
      </c>
    </row>
    <row r="317" spans="2:13" ht="12.75" customHeight="1" x14ac:dyDescent="0.2">
      <c r="B317" s="156" t="s">
        <v>124</v>
      </c>
      <c r="C317" s="157"/>
      <c r="D317" s="157"/>
      <c r="E317" s="158"/>
      <c r="F317" s="2" t="s">
        <v>3</v>
      </c>
      <c r="G317" s="3" t="s">
        <v>2</v>
      </c>
      <c r="H317" s="20">
        <f>H310+H301+H292</f>
        <v>70.923113499999999</v>
      </c>
      <c r="I317" s="20">
        <f t="shared" ref="I317:M318" si="132">I310+I301+I292</f>
        <v>43.522494003999995</v>
      </c>
      <c r="J317" s="20">
        <f t="shared" si="132"/>
        <v>44.044763932047999</v>
      </c>
      <c r="K317" s="20">
        <f t="shared" si="132"/>
        <v>44.573301099232573</v>
      </c>
      <c r="L317" s="20">
        <f t="shared" si="132"/>
        <v>45.108180712423369</v>
      </c>
      <c r="M317" s="20">
        <f t="shared" si="132"/>
        <v>45.649478880972438</v>
      </c>
    </row>
    <row r="318" spans="2:13" ht="15.75" customHeight="1" thickBot="1" x14ac:dyDescent="0.25">
      <c r="B318" s="159"/>
      <c r="C318" s="160"/>
      <c r="D318" s="160"/>
      <c r="E318" s="161"/>
      <c r="F318" s="4" t="s">
        <v>8</v>
      </c>
      <c r="G318" s="5" t="s">
        <v>2</v>
      </c>
      <c r="H318" s="20">
        <f>H311+H302+H293</f>
        <v>70.923113499999999</v>
      </c>
      <c r="I318" s="20">
        <f t="shared" si="132"/>
        <v>43.522494003999995</v>
      </c>
      <c r="J318" s="20">
        <f t="shared" si="132"/>
        <v>44.044763932047999</v>
      </c>
      <c r="K318" s="20">
        <f t="shared" si="132"/>
        <v>44.573301099232573</v>
      </c>
      <c r="L318" s="20">
        <f t="shared" si="132"/>
        <v>45.108180712423369</v>
      </c>
      <c r="M318" s="20">
        <f t="shared" si="132"/>
        <v>45.649478880972438</v>
      </c>
    </row>
    <row r="320" spans="2:13" ht="13.5" thickBot="1" x14ac:dyDescent="0.25"/>
    <row r="321" spans="2:13" ht="13.5" thickBot="1" x14ac:dyDescent="0.25">
      <c r="B321" s="194" t="s">
        <v>236</v>
      </c>
      <c r="C321" s="195"/>
      <c r="D321" s="195"/>
      <c r="E321" s="195"/>
      <c r="F321" s="195"/>
      <c r="G321" s="195"/>
      <c r="H321" s="195"/>
      <c r="I321" s="195"/>
      <c r="J321" s="195"/>
      <c r="K321" s="195"/>
      <c r="L321" s="195"/>
      <c r="M321" s="196"/>
    </row>
    <row r="322" spans="2:13" ht="13.5" thickBot="1" x14ac:dyDescent="0.25">
      <c r="B322" s="190" t="s">
        <v>0</v>
      </c>
      <c r="C322" s="191"/>
      <c r="D322" s="259" t="s">
        <v>256</v>
      </c>
      <c r="E322" s="120" t="s">
        <v>257</v>
      </c>
      <c r="F322" s="176" t="s">
        <v>13</v>
      </c>
      <c r="G322" s="177"/>
      <c r="H322" s="180" t="s">
        <v>12</v>
      </c>
      <c r="I322" s="181"/>
      <c r="J322" s="181"/>
      <c r="K322" s="181"/>
      <c r="L322" s="181"/>
      <c r="M322" s="182"/>
    </row>
    <row r="323" spans="2:13" ht="13.5" thickBot="1" x14ac:dyDescent="0.25">
      <c r="B323" s="192"/>
      <c r="C323" s="193"/>
      <c r="D323" s="260"/>
      <c r="E323" s="121"/>
      <c r="F323" s="178"/>
      <c r="G323" s="179"/>
      <c r="H323" s="10" t="s">
        <v>11</v>
      </c>
      <c r="I323" s="11">
        <f>2019+1</f>
        <v>2020</v>
      </c>
      <c r="J323" s="11">
        <f>+I323+1</f>
        <v>2021</v>
      </c>
      <c r="K323" s="11">
        <f t="shared" ref="K323" si="133">+J323+1</f>
        <v>2022</v>
      </c>
      <c r="L323" s="11">
        <f t="shared" ref="L323" si="134">+K323+1</f>
        <v>2023</v>
      </c>
      <c r="M323" s="12">
        <f t="shared" ref="M323" si="135">+L323+1</f>
        <v>2024</v>
      </c>
    </row>
    <row r="324" spans="2:13" ht="13.5" thickBot="1" x14ac:dyDescent="0.25">
      <c r="B324" s="183" t="s">
        <v>1</v>
      </c>
      <c r="C324" s="229" t="s">
        <v>40</v>
      </c>
      <c r="D324" s="122" t="s">
        <v>258</v>
      </c>
      <c r="E324" s="122" t="s">
        <v>258</v>
      </c>
      <c r="F324" s="2" t="s">
        <v>3</v>
      </c>
      <c r="G324" s="3" t="s">
        <v>2</v>
      </c>
      <c r="H324" s="25">
        <v>18.834</v>
      </c>
      <c r="I324" s="26">
        <v>3.609621991800001</v>
      </c>
      <c r="J324" s="26">
        <v>3.6529374557015997</v>
      </c>
      <c r="K324" s="26">
        <v>3.6967727051700194</v>
      </c>
      <c r="L324" s="26">
        <v>3.7411339776320593</v>
      </c>
      <c r="M324" s="27">
        <v>3.7860275853636436</v>
      </c>
    </row>
    <row r="325" spans="2:13" ht="36" customHeight="1" thickBot="1" x14ac:dyDescent="0.25">
      <c r="B325" s="184"/>
      <c r="C325" s="230"/>
      <c r="D325" s="123"/>
      <c r="E325" s="123"/>
      <c r="F325" s="4" t="s">
        <v>8</v>
      </c>
      <c r="G325" s="5" t="s">
        <v>2</v>
      </c>
      <c r="H325" s="25">
        <v>18.834</v>
      </c>
      <c r="I325" s="26">
        <v>3.609621991800001</v>
      </c>
      <c r="J325" s="26">
        <v>3.6529374557015997</v>
      </c>
      <c r="K325" s="26">
        <v>3.6967727051700194</v>
      </c>
      <c r="L325" s="26">
        <v>3.7411339776320593</v>
      </c>
      <c r="M325" s="27">
        <v>3.7860275853636436</v>
      </c>
    </row>
    <row r="326" spans="2:13" ht="13.5" thickBot="1" x14ac:dyDescent="0.25">
      <c r="B326" s="183" t="s">
        <v>4</v>
      </c>
      <c r="C326" s="229" t="s">
        <v>41</v>
      </c>
      <c r="D326" s="122" t="s">
        <v>258</v>
      </c>
      <c r="E326" s="122" t="s">
        <v>258</v>
      </c>
      <c r="F326" s="2" t="s">
        <v>3</v>
      </c>
      <c r="G326" s="3" t="s">
        <v>2</v>
      </c>
      <c r="H326" s="25">
        <v>18.834</v>
      </c>
      <c r="I326" s="26">
        <v>19.060007999999996</v>
      </c>
      <c r="J326" s="26">
        <v>19.288728096</v>
      </c>
      <c r="K326" s="26">
        <v>19.520192833151995</v>
      </c>
      <c r="L326" s="26">
        <v>19.754435147149827</v>
      </c>
      <c r="M326" s="27">
        <v>19.991488368915618</v>
      </c>
    </row>
    <row r="327" spans="2:13" ht="24" customHeight="1" thickBot="1" x14ac:dyDescent="0.25">
      <c r="B327" s="184"/>
      <c r="C327" s="230"/>
      <c r="D327" s="123"/>
      <c r="E327" s="123"/>
      <c r="F327" s="4" t="s">
        <v>8</v>
      </c>
      <c r="G327" s="5" t="s">
        <v>2</v>
      </c>
      <c r="H327" s="25">
        <v>18.834</v>
      </c>
      <c r="I327" s="26">
        <v>19.060007999999996</v>
      </c>
      <c r="J327" s="26">
        <v>19.288728096</v>
      </c>
      <c r="K327" s="26">
        <v>19.520192833151995</v>
      </c>
      <c r="L327" s="26">
        <v>19.754435147149827</v>
      </c>
      <c r="M327" s="27">
        <v>19.991488368915618</v>
      </c>
    </row>
    <row r="328" spans="2:13" ht="13.5" customHeight="1" thickBot="1" x14ac:dyDescent="0.25">
      <c r="B328" s="124" t="s">
        <v>39</v>
      </c>
      <c r="C328" s="125"/>
      <c r="D328" s="125"/>
      <c r="E328" s="126"/>
      <c r="F328" s="6" t="s">
        <v>3</v>
      </c>
      <c r="G328" s="16" t="s">
        <v>2</v>
      </c>
      <c r="H328" s="23">
        <f>+H324+H326</f>
        <v>37.667999999999999</v>
      </c>
      <c r="I328" s="23">
        <f t="shared" ref="I328:M329" si="136">+I324+I326</f>
        <v>22.669629991799997</v>
      </c>
      <c r="J328" s="23">
        <f t="shared" si="136"/>
        <v>22.9416655517016</v>
      </c>
      <c r="K328" s="23">
        <f t="shared" si="136"/>
        <v>23.216965538322015</v>
      </c>
      <c r="L328" s="23">
        <f t="shared" si="136"/>
        <v>23.495569124781888</v>
      </c>
      <c r="M328" s="23">
        <f t="shared" si="136"/>
        <v>23.777515954279263</v>
      </c>
    </row>
    <row r="329" spans="2:13" x14ac:dyDescent="0.2">
      <c r="B329" s="127"/>
      <c r="C329" s="128"/>
      <c r="D329" s="128"/>
      <c r="E329" s="129"/>
      <c r="F329" s="7" t="s">
        <v>5</v>
      </c>
      <c r="G329" s="17" t="s">
        <v>2</v>
      </c>
      <c r="H329" s="23">
        <f>+H325+H327</f>
        <v>37.667999999999999</v>
      </c>
      <c r="I329" s="23">
        <f t="shared" si="136"/>
        <v>22.669629991799997</v>
      </c>
      <c r="J329" s="23">
        <f t="shared" si="136"/>
        <v>22.9416655517016</v>
      </c>
      <c r="K329" s="23">
        <f t="shared" si="136"/>
        <v>23.216965538322015</v>
      </c>
      <c r="L329" s="23">
        <f t="shared" si="136"/>
        <v>23.495569124781888</v>
      </c>
      <c r="M329" s="23">
        <f t="shared" si="136"/>
        <v>23.777515954279263</v>
      </c>
    </row>
    <row r="331" spans="2:13" ht="13.5" thickBot="1" x14ac:dyDescent="0.25"/>
    <row r="332" spans="2:13" ht="26.25" customHeight="1" thickBot="1" x14ac:dyDescent="0.25">
      <c r="B332" s="187" t="s">
        <v>125</v>
      </c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9"/>
    </row>
    <row r="333" spans="2:13" ht="13.5" thickBot="1" x14ac:dyDescent="0.25">
      <c r="B333" s="190" t="s">
        <v>0</v>
      </c>
      <c r="C333" s="191"/>
      <c r="D333" s="259" t="s">
        <v>256</v>
      </c>
      <c r="E333" s="120" t="s">
        <v>257</v>
      </c>
      <c r="F333" s="176" t="s">
        <v>13</v>
      </c>
      <c r="G333" s="177"/>
      <c r="H333" s="180" t="s">
        <v>12</v>
      </c>
      <c r="I333" s="181"/>
      <c r="J333" s="181"/>
      <c r="K333" s="181"/>
      <c r="L333" s="181"/>
      <c r="M333" s="182"/>
    </row>
    <row r="334" spans="2:13" ht="24.75" customHeight="1" thickBot="1" x14ac:dyDescent="0.25">
      <c r="B334" s="192"/>
      <c r="C334" s="193"/>
      <c r="D334" s="260"/>
      <c r="E334" s="121"/>
      <c r="F334" s="178"/>
      <c r="G334" s="179"/>
      <c r="H334" s="10" t="s">
        <v>11</v>
      </c>
      <c r="I334" s="11">
        <f>2019+1</f>
        <v>2020</v>
      </c>
      <c r="J334" s="11">
        <f>+I334+1</f>
        <v>2021</v>
      </c>
      <c r="K334" s="11">
        <f t="shared" ref="K334" si="137">+J334+1</f>
        <v>2022</v>
      </c>
      <c r="L334" s="11">
        <f t="shared" ref="L334" si="138">+K334+1</f>
        <v>2023</v>
      </c>
      <c r="M334" s="12">
        <f t="shared" ref="M334" si="139">+L334+1</f>
        <v>2024</v>
      </c>
    </row>
    <row r="335" spans="2:13" ht="32.25" customHeight="1" thickBot="1" x14ac:dyDescent="0.25">
      <c r="B335" s="183" t="s">
        <v>1</v>
      </c>
      <c r="C335" s="185" t="s">
        <v>253</v>
      </c>
      <c r="D335" s="122" t="s">
        <v>258</v>
      </c>
      <c r="E335" s="122" t="s">
        <v>258</v>
      </c>
      <c r="F335" s="2" t="s">
        <v>3</v>
      </c>
      <c r="G335" s="3" t="s">
        <v>2</v>
      </c>
      <c r="H335" s="25">
        <v>14.574846849154598</v>
      </c>
      <c r="I335" s="26">
        <v>2.7080531840828415</v>
      </c>
      <c r="J335" s="26">
        <v>2.7405498222918352</v>
      </c>
      <c r="K335" s="26">
        <v>2.7734364201593378</v>
      </c>
      <c r="L335" s="26">
        <v>2.8067176572012502</v>
      </c>
      <c r="M335" s="27">
        <v>2.8403982690876646</v>
      </c>
    </row>
    <row r="336" spans="2:13" ht="24.75" customHeight="1" thickBot="1" x14ac:dyDescent="0.25">
      <c r="B336" s="184"/>
      <c r="C336" s="186"/>
      <c r="D336" s="123"/>
      <c r="E336" s="123"/>
      <c r="F336" s="4" t="s">
        <v>8</v>
      </c>
      <c r="G336" s="5" t="s">
        <v>2</v>
      </c>
      <c r="H336" s="25">
        <v>14.574846849154598</v>
      </c>
      <c r="I336" s="26">
        <v>2.7080531840828415</v>
      </c>
      <c r="J336" s="26">
        <v>2.7405498222918352</v>
      </c>
      <c r="K336" s="26">
        <v>2.7734364201593378</v>
      </c>
      <c r="L336" s="26">
        <v>2.8067176572012502</v>
      </c>
      <c r="M336" s="27">
        <v>2.8403982690876646</v>
      </c>
    </row>
    <row r="337" spans="2:13" ht="30.75" customHeight="1" thickBot="1" x14ac:dyDescent="0.25">
      <c r="B337" s="183" t="s">
        <v>4</v>
      </c>
      <c r="C337" s="185" t="s">
        <v>254</v>
      </c>
      <c r="D337" s="122" t="s">
        <v>258</v>
      </c>
      <c r="E337" s="122" t="s">
        <v>258</v>
      </c>
      <c r="F337" s="2" t="s">
        <v>3</v>
      </c>
      <c r="G337" s="3" t="s">
        <v>2</v>
      </c>
      <c r="H337" s="25">
        <v>5.8229020000846976</v>
      </c>
      <c r="I337" s="34">
        <v>5.8927768240857148</v>
      </c>
      <c r="J337" s="34">
        <v>5.9634901459747418</v>
      </c>
      <c r="K337" s="34">
        <v>6.0350520277264383</v>
      </c>
      <c r="L337" s="34">
        <v>6.1074726520591556</v>
      </c>
      <c r="M337" s="35">
        <v>6.1807623238838669</v>
      </c>
    </row>
    <row r="338" spans="2:13" ht="27.75" customHeight="1" thickBot="1" x14ac:dyDescent="0.25">
      <c r="B338" s="184"/>
      <c r="C338" s="186"/>
      <c r="D338" s="123"/>
      <c r="E338" s="123"/>
      <c r="F338" s="4" t="s">
        <v>8</v>
      </c>
      <c r="G338" s="5" t="s">
        <v>2</v>
      </c>
      <c r="H338" s="25">
        <v>5.8229020000846976</v>
      </c>
      <c r="I338" s="34">
        <v>5.8927768240857148</v>
      </c>
      <c r="J338" s="34">
        <v>5.9634901459747418</v>
      </c>
      <c r="K338" s="34">
        <v>6.0350520277264383</v>
      </c>
      <c r="L338" s="34">
        <v>6.1074726520591556</v>
      </c>
      <c r="M338" s="35">
        <v>6.1807623238838669</v>
      </c>
    </row>
    <row r="339" spans="2:13" ht="27" customHeight="1" thickBot="1" x14ac:dyDescent="0.25">
      <c r="B339" s="183" t="s">
        <v>6</v>
      </c>
      <c r="C339" s="227" t="s">
        <v>255</v>
      </c>
      <c r="D339" s="122" t="s">
        <v>258</v>
      </c>
      <c r="E339" s="122" t="s">
        <v>258</v>
      </c>
      <c r="F339" s="2" t="s">
        <v>3</v>
      </c>
      <c r="G339" s="3" t="s">
        <v>2</v>
      </c>
      <c r="H339" s="25">
        <v>1.2314294259997849</v>
      </c>
      <c r="I339" s="34">
        <v>1.246206579111782</v>
      </c>
      <c r="J339" s="34">
        <v>1.2611610580611234</v>
      </c>
      <c r="K339" s="34">
        <v>1.2762949907578571</v>
      </c>
      <c r="L339" s="34">
        <v>1.2916105306469514</v>
      </c>
      <c r="M339" s="35">
        <v>1.3071098570147146</v>
      </c>
    </row>
    <row r="340" spans="2:13" ht="27.75" customHeight="1" thickBot="1" x14ac:dyDescent="0.25">
      <c r="B340" s="184"/>
      <c r="C340" s="228"/>
      <c r="D340" s="123"/>
      <c r="E340" s="123"/>
      <c r="F340" s="4" t="s">
        <v>8</v>
      </c>
      <c r="G340" s="5" t="s">
        <v>2</v>
      </c>
      <c r="H340" s="25">
        <v>1.2314294259997849</v>
      </c>
      <c r="I340" s="34">
        <v>1.246206579111782</v>
      </c>
      <c r="J340" s="34">
        <v>1.2611610580611234</v>
      </c>
      <c r="K340" s="34">
        <v>1.2762949907578571</v>
      </c>
      <c r="L340" s="34">
        <v>1.2916105306469514</v>
      </c>
      <c r="M340" s="35">
        <v>1.3071098570147146</v>
      </c>
    </row>
    <row r="341" spans="2:13" ht="22.5" customHeight="1" x14ac:dyDescent="0.2">
      <c r="B341" s="124" t="s">
        <v>125</v>
      </c>
      <c r="C341" s="125"/>
      <c r="D341" s="125"/>
      <c r="E341" s="126"/>
      <c r="F341" s="6" t="s">
        <v>3</v>
      </c>
      <c r="G341" s="16" t="s">
        <v>2</v>
      </c>
      <c r="H341" s="23">
        <f>H335+H337+H339</f>
        <v>21.629178275239081</v>
      </c>
      <c r="I341" s="23">
        <f t="shared" ref="I341:M341" si="140">I335+I337+I339</f>
        <v>9.8470365872803374</v>
      </c>
      <c r="J341" s="23">
        <f t="shared" si="140"/>
        <v>9.9652010263277013</v>
      </c>
      <c r="K341" s="23">
        <f t="shared" si="140"/>
        <v>10.084783438643633</v>
      </c>
      <c r="L341" s="23">
        <f t="shared" si="140"/>
        <v>10.205800839907356</v>
      </c>
      <c r="M341" s="23">
        <f t="shared" si="140"/>
        <v>10.328270449986245</v>
      </c>
    </row>
    <row r="342" spans="2:13" ht="21.75" customHeight="1" thickBot="1" x14ac:dyDescent="0.25">
      <c r="B342" s="127"/>
      <c r="C342" s="128"/>
      <c r="D342" s="128"/>
      <c r="E342" s="129"/>
      <c r="F342" s="7" t="s">
        <v>5</v>
      </c>
      <c r="G342" s="17" t="s">
        <v>2</v>
      </c>
      <c r="H342" s="24">
        <f>H336+H338+H340</f>
        <v>21.629178275239081</v>
      </c>
      <c r="I342" s="24">
        <f t="shared" ref="I342:M342" si="141">I336+I338+I340</f>
        <v>9.8470365872803374</v>
      </c>
      <c r="J342" s="24">
        <f t="shared" si="141"/>
        <v>9.9652010263277013</v>
      </c>
      <c r="K342" s="24">
        <f t="shared" si="141"/>
        <v>10.084783438643633</v>
      </c>
      <c r="L342" s="24">
        <f t="shared" si="141"/>
        <v>10.205800839907356</v>
      </c>
      <c r="M342" s="24">
        <f t="shared" si="141"/>
        <v>10.328270449986245</v>
      </c>
    </row>
    <row r="344" spans="2:13" ht="13.5" thickBot="1" x14ac:dyDescent="0.25"/>
    <row r="345" spans="2:13" ht="13.5" thickBot="1" x14ac:dyDescent="0.25">
      <c r="B345" s="194" t="s">
        <v>42</v>
      </c>
      <c r="C345" s="195"/>
      <c r="D345" s="195"/>
      <c r="E345" s="195"/>
      <c r="F345" s="195"/>
      <c r="G345" s="195"/>
      <c r="H345" s="195"/>
      <c r="I345" s="195"/>
      <c r="J345" s="195"/>
      <c r="K345" s="195"/>
      <c r="L345" s="195"/>
      <c r="M345" s="196"/>
    </row>
    <row r="346" spans="2:13" ht="13.5" thickBot="1" x14ac:dyDescent="0.25">
      <c r="B346" s="190" t="s">
        <v>0</v>
      </c>
      <c r="C346" s="191"/>
      <c r="D346" s="259" t="s">
        <v>256</v>
      </c>
      <c r="E346" s="120" t="s">
        <v>257</v>
      </c>
      <c r="F346" s="176" t="s">
        <v>13</v>
      </c>
      <c r="G346" s="177"/>
      <c r="H346" s="180" t="s">
        <v>12</v>
      </c>
      <c r="I346" s="181"/>
      <c r="J346" s="181"/>
      <c r="K346" s="181"/>
      <c r="L346" s="181"/>
      <c r="M346" s="182"/>
    </row>
    <row r="347" spans="2:13" ht="13.5" thickBot="1" x14ac:dyDescent="0.25">
      <c r="B347" s="192"/>
      <c r="C347" s="193"/>
      <c r="D347" s="260"/>
      <c r="E347" s="121"/>
      <c r="F347" s="178"/>
      <c r="G347" s="179"/>
      <c r="H347" s="10" t="s">
        <v>11</v>
      </c>
      <c r="I347" s="11">
        <f>2019+1</f>
        <v>2020</v>
      </c>
      <c r="J347" s="11">
        <f>+I347+1</f>
        <v>2021</v>
      </c>
      <c r="K347" s="11">
        <f t="shared" ref="K347" si="142">+J347+1</f>
        <v>2022</v>
      </c>
      <c r="L347" s="11">
        <f t="shared" ref="L347" si="143">+K347+1</f>
        <v>2023</v>
      </c>
      <c r="M347" s="12">
        <f t="shared" ref="M347" si="144">+L347+1</f>
        <v>2024</v>
      </c>
    </row>
    <row r="348" spans="2:13" x14ac:dyDescent="0.2">
      <c r="B348" s="183" t="s">
        <v>1</v>
      </c>
      <c r="C348" s="207" t="s">
        <v>42</v>
      </c>
      <c r="D348" s="122" t="s">
        <v>258</v>
      </c>
      <c r="E348" s="122" t="s">
        <v>258</v>
      </c>
      <c r="F348" s="2" t="s">
        <v>3</v>
      </c>
      <c r="G348" s="3" t="s">
        <v>2</v>
      </c>
      <c r="H348" s="20">
        <v>3.01125</v>
      </c>
      <c r="I348" s="20">
        <v>3.0473850000000002</v>
      </c>
      <c r="J348" s="20">
        <v>3.08395362</v>
      </c>
      <c r="K348" s="20">
        <v>3.1209610634400007</v>
      </c>
      <c r="L348" s="20">
        <v>3.1584125962012801</v>
      </c>
      <c r="M348" s="20">
        <v>3.1963135473556954</v>
      </c>
    </row>
    <row r="349" spans="2:13" ht="13.5" thickBot="1" x14ac:dyDescent="0.25">
      <c r="B349" s="184"/>
      <c r="C349" s="208"/>
      <c r="D349" s="123"/>
      <c r="E349" s="123"/>
      <c r="F349" s="4" t="s">
        <v>8</v>
      </c>
      <c r="G349" s="5" t="s">
        <v>2</v>
      </c>
      <c r="H349" s="20">
        <v>3.01125</v>
      </c>
      <c r="I349" s="20">
        <v>3.0473850000000002</v>
      </c>
      <c r="J349" s="20">
        <v>3.08395362</v>
      </c>
      <c r="K349" s="20">
        <v>3.1209610634400007</v>
      </c>
      <c r="L349" s="20">
        <v>3.1584125962012801</v>
      </c>
      <c r="M349" s="20">
        <v>3.1963135473556954</v>
      </c>
    </row>
    <row r="350" spans="2:13" ht="12.75" customHeight="1" x14ac:dyDescent="0.2">
      <c r="B350" s="124" t="s">
        <v>42</v>
      </c>
      <c r="C350" s="125"/>
      <c r="D350" s="125"/>
      <c r="E350" s="126"/>
      <c r="F350" s="6" t="s">
        <v>3</v>
      </c>
      <c r="G350" s="16" t="s">
        <v>2</v>
      </c>
      <c r="H350" s="18">
        <f>+H348</f>
        <v>3.01125</v>
      </c>
      <c r="I350" s="18">
        <f t="shared" ref="I350:M350" si="145">+I348</f>
        <v>3.0473850000000002</v>
      </c>
      <c r="J350" s="18">
        <f t="shared" si="145"/>
        <v>3.08395362</v>
      </c>
      <c r="K350" s="18">
        <f t="shared" si="145"/>
        <v>3.1209610634400007</v>
      </c>
      <c r="L350" s="18">
        <f t="shared" si="145"/>
        <v>3.1584125962012801</v>
      </c>
      <c r="M350" s="18">
        <f t="shared" si="145"/>
        <v>3.1963135473556954</v>
      </c>
    </row>
    <row r="351" spans="2:13" ht="13.5" thickBot="1" x14ac:dyDescent="0.25">
      <c r="B351" s="127"/>
      <c r="C351" s="128"/>
      <c r="D351" s="128"/>
      <c r="E351" s="129"/>
      <c r="F351" s="7" t="s">
        <v>5</v>
      </c>
      <c r="G351" s="17" t="s">
        <v>2</v>
      </c>
      <c r="H351" s="19">
        <f>+H349</f>
        <v>3.01125</v>
      </c>
      <c r="I351" s="19">
        <f t="shared" ref="I351:M351" si="146">+I349</f>
        <v>3.0473850000000002</v>
      </c>
      <c r="J351" s="19">
        <f t="shared" si="146"/>
        <v>3.08395362</v>
      </c>
      <c r="K351" s="19">
        <f t="shared" si="146"/>
        <v>3.1209610634400007</v>
      </c>
      <c r="L351" s="19">
        <f t="shared" si="146"/>
        <v>3.1584125962012801</v>
      </c>
      <c r="M351" s="19">
        <f t="shared" si="146"/>
        <v>3.1963135473556954</v>
      </c>
    </row>
    <row r="353" spans="2:13" ht="13.5" thickBot="1" x14ac:dyDescent="0.25"/>
    <row r="354" spans="2:13" ht="13.5" thickBot="1" x14ac:dyDescent="0.25">
      <c r="B354" s="224" t="s">
        <v>126</v>
      </c>
      <c r="C354" s="225"/>
      <c r="D354" s="225"/>
      <c r="E354" s="225"/>
      <c r="F354" s="225"/>
      <c r="G354" s="225"/>
      <c r="H354" s="225"/>
      <c r="I354" s="225"/>
      <c r="J354" s="225"/>
      <c r="K354" s="225"/>
      <c r="L354" s="225"/>
      <c r="M354" s="226"/>
    </row>
    <row r="355" spans="2:13" ht="15.75" customHeight="1" thickBot="1" x14ac:dyDescent="0.25">
      <c r="B355" s="130" t="s">
        <v>0</v>
      </c>
      <c r="C355" s="131"/>
      <c r="D355" s="131"/>
      <c r="E355" s="132"/>
      <c r="F355" s="176" t="s">
        <v>13</v>
      </c>
      <c r="G355" s="177"/>
      <c r="H355" s="180" t="s">
        <v>12</v>
      </c>
      <c r="I355" s="181"/>
      <c r="J355" s="181"/>
      <c r="K355" s="181"/>
      <c r="L355" s="181"/>
      <c r="M355" s="182"/>
    </row>
    <row r="356" spans="2:13" ht="15.75" customHeight="1" thickBot="1" x14ac:dyDescent="0.25">
      <c r="B356" s="133"/>
      <c r="C356" s="134"/>
      <c r="D356" s="134"/>
      <c r="E356" s="135"/>
      <c r="F356" s="178"/>
      <c r="G356" s="179"/>
      <c r="H356" s="10" t="s">
        <v>11</v>
      </c>
      <c r="I356" s="11">
        <f>2019+1</f>
        <v>2020</v>
      </c>
      <c r="J356" s="11">
        <f>+I356+1</f>
        <v>2021</v>
      </c>
      <c r="K356" s="11">
        <f t="shared" ref="K356" si="147">+J356+1</f>
        <v>2022</v>
      </c>
      <c r="L356" s="11">
        <f t="shared" ref="L356" si="148">+K356+1</f>
        <v>2023</v>
      </c>
      <c r="M356" s="12">
        <f t="shared" ref="M356" si="149">+L356+1</f>
        <v>2024</v>
      </c>
    </row>
    <row r="357" spans="2:13" ht="12.75" customHeight="1" x14ac:dyDescent="0.2">
      <c r="B357" s="136" t="s">
        <v>126</v>
      </c>
      <c r="C357" s="125"/>
      <c r="D357" s="125"/>
      <c r="E357" s="137"/>
      <c r="F357" s="108" t="s">
        <v>3</v>
      </c>
      <c r="G357" s="3" t="s">
        <v>2</v>
      </c>
      <c r="H357" s="20">
        <f>+H350+H341</f>
        <v>24.640428275239081</v>
      </c>
      <c r="I357" s="20">
        <f t="shared" ref="I357:M358" si="150">+I350+I341</f>
        <v>12.894421587280338</v>
      </c>
      <c r="J357" s="20">
        <f t="shared" si="150"/>
        <v>13.0491546463277</v>
      </c>
      <c r="K357" s="20">
        <f t="shared" si="150"/>
        <v>13.205744502083634</v>
      </c>
      <c r="L357" s="20">
        <f t="shared" si="150"/>
        <v>13.364213436108637</v>
      </c>
      <c r="M357" s="20">
        <f t="shared" si="150"/>
        <v>13.52458399734194</v>
      </c>
    </row>
    <row r="358" spans="2:13" ht="15.75" customHeight="1" thickBot="1" x14ac:dyDescent="0.25">
      <c r="B358" s="138"/>
      <c r="C358" s="139"/>
      <c r="D358" s="139"/>
      <c r="E358" s="140"/>
      <c r="F358" s="110" t="s">
        <v>8</v>
      </c>
      <c r="G358" s="5" t="s">
        <v>2</v>
      </c>
      <c r="H358" s="20">
        <f>+H351+H342</f>
        <v>24.640428275239081</v>
      </c>
      <c r="I358" s="20">
        <f t="shared" si="150"/>
        <v>12.894421587280338</v>
      </c>
      <c r="J358" s="20">
        <f t="shared" si="150"/>
        <v>13.0491546463277</v>
      </c>
      <c r="K358" s="20">
        <f t="shared" si="150"/>
        <v>13.205744502083634</v>
      </c>
      <c r="L358" s="20">
        <f t="shared" si="150"/>
        <v>13.364213436108637</v>
      </c>
      <c r="M358" s="20">
        <f t="shared" si="150"/>
        <v>13.52458399734194</v>
      </c>
    </row>
    <row r="360" spans="2:13" ht="13.5" thickBot="1" x14ac:dyDescent="0.25"/>
    <row r="361" spans="2:13" ht="13.5" thickBot="1" x14ac:dyDescent="0.25">
      <c r="B361" s="187" t="s">
        <v>127</v>
      </c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9"/>
    </row>
    <row r="362" spans="2:13" ht="13.5" thickBot="1" x14ac:dyDescent="0.25">
      <c r="B362" s="190" t="s">
        <v>0</v>
      </c>
      <c r="C362" s="191"/>
      <c r="D362" s="259" t="s">
        <v>256</v>
      </c>
      <c r="E362" s="120" t="s">
        <v>257</v>
      </c>
      <c r="F362" s="176" t="s">
        <v>13</v>
      </c>
      <c r="G362" s="177"/>
      <c r="H362" s="180" t="s">
        <v>12</v>
      </c>
      <c r="I362" s="181"/>
      <c r="J362" s="181"/>
      <c r="K362" s="181"/>
      <c r="L362" s="181"/>
      <c r="M362" s="182"/>
    </row>
    <row r="363" spans="2:13" ht="13.5" thickBot="1" x14ac:dyDescent="0.25">
      <c r="B363" s="192"/>
      <c r="C363" s="193"/>
      <c r="D363" s="260"/>
      <c r="E363" s="121"/>
      <c r="F363" s="178"/>
      <c r="G363" s="179"/>
      <c r="H363" s="10" t="s">
        <v>11</v>
      </c>
      <c r="I363" s="11">
        <f>2019+1</f>
        <v>2020</v>
      </c>
      <c r="J363" s="11">
        <f>+I363+1</f>
        <v>2021</v>
      </c>
      <c r="K363" s="11">
        <f t="shared" ref="K363" si="151">+J363+1</f>
        <v>2022</v>
      </c>
      <c r="L363" s="11">
        <f t="shared" ref="L363" si="152">+K363+1</f>
        <v>2023</v>
      </c>
      <c r="M363" s="12">
        <f t="shared" ref="M363" si="153">+L363+1</f>
        <v>2024</v>
      </c>
    </row>
    <row r="364" spans="2:13" ht="26.25" customHeight="1" thickBot="1" x14ac:dyDescent="0.25">
      <c r="B364" s="183" t="s">
        <v>1</v>
      </c>
      <c r="C364" s="185" t="s">
        <v>128</v>
      </c>
      <c r="D364" s="122" t="s">
        <v>258</v>
      </c>
      <c r="E364" s="122" t="s">
        <v>258</v>
      </c>
      <c r="F364" s="2" t="s">
        <v>3</v>
      </c>
      <c r="G364" s="3" t="s">
        <v>2</v>
      </c>
      <c r="H364" s="31">
        <v>59.245483479002353</v>
      </c>
      <c r="I364" s="34">
        <v>11.008000415945769</v>
      </c>
      <c r="J364" s="34">
        <v>11.14009642093712</v>
      </c>
      <c r="K364" s="34">
        <v>11.273777577988366</v>
      </c>
      <c r="L364" s="34">
        <v>11.409062908924225</v>
      </c>
      <c r="M364" s="35">
        <v>11.545971663831317</v>
      </c>
    </row>
    <row r="365" spans="2:13" ht="27.75" customHeight="1" thickBot="1" x14ac:dyDescent="0.25">
      <c r="B365" s="184"/>
      <c r="C365" s="186"/>
      <c r="D365" s="123"/>
      <c r="E365" s="123"/>
      <c r="F365" s="4" t="s">
        <v>8</v>
      </c>
      <c r="G365" s="5" t="s">
        <v>2</v>
      </c>
      <c r="H365" s="31">
        <v>59.245483479002353</v>
      </c>
      <c r="I365" s="34">
        <v>11.008000415945769</v>
      </c>
      <c r="J365" s="34">
        <v>11.14009642093712</v>
      </c>
      <c r="K365" s="34">
        <v>11.273777577988366</v>
      </c>
      <c r="L365" s="34">
        <v>11.409062908924225</v>
      </c>
      <c r="M365" s="35">
        <v>11.545971663831317</v>
      </c>
    </row>
    <row r="366" spans="2:13" ht="30.75" customHeight="1" thickBot="1" x14ac:dyDescent="0.25">
      <c r="B366" s="183" t="s">
        <v>4</v>
      </c>
      <c r="C366" s="185" t="s">
        <v>129</v>
      </c>
      <c r="D366" s="122" t="s">
        <v>258</v>
      </c>
      <c r="E366" s="122" t="s">
        <v>258</v>
      </c>
      <c r="F366" s="2" t="s">
        <v>3</v>
      </c>
      <c r="G366" s="3" t="s">
        <v>2</v>
      </c>
      <c r="H366" s="31">
        <v>8.705113835003198</v>
      </c>
      <c r="I366" s="34">
        <v>1.6174380069078662</v>
      </c>
      <c r="J366" s="34">
        <v>1.6368472629907602</v>
      </c>
      <c r="K366" s="34">
        <v>1.6564894301466495</v>
      </c>
      <c r="L366" s="34">
        <v>1.6763673033084097</v>
      </c>
      <c r="M366" s="35">
        <v>1.6964837109481101</v>
      </c>
    </row>
    <row r="367" spans="2:13" ht="30.75" customHeight="1" thickBot="1" x14ac:dyDescent="0.25">
      <c r="B367" s="184"/>
      <c r="C367" s="186"/>
      <c r="D367" s="123"/>
      <c r="E367" s="123"/>
      <c r="F367" s="4" t="s">
        <v>8</v>
      </c>
      <c r="G367" s="3" t="s">
        <v>2</v>
      </c>
      <c r="H367" s="31">
        <v>8.705113835003198</v>
      </c>
      <c r="I367" s="34">
        <v>1.6174380069078662</v>
      </c>
      <c r="J367" s="34">
        <v>1.6368472629907602</v>
      </c>
      <c r="K367" s="34">
        <v>1.6564894301466495</v>
      </c>
      <c r="L367" s="34">
        <v>1.6763673033084097</v>
      </c>
      <c r="M367" s="35">
        <v>1.6964837109481101</v>
      </c>
    </row>
    <row r="368" spans="2:13" ht="30.75" customHeight="1" thickBot="1" x14ac:dyDescent="0.25">
      <c r="B368" s="183" t="s">
        <v>6</v>
      </c>
      <c r="C368" s="185" t="s">
        <v>130</v>
      </c>
      <c r="D368" s="122" t="s">
        <v>258</v>
      </c>
      <c r="E368" s="122" t="s">
        <v>258</v>
      </c>
      <c r="F368" s="2" t="s">
        <v>3</v>
      </c>
      <c r="G368" s="3" t="s">
        <v>2</v>
      </c>
      <c r="H368" s="31">
        <v>10.395427201023237</v>
      </c>
      <c r="I368" s="34">
        <v>1.9315036393171605</v>
      </c>
      <c r="J368" s="34">
        <v>1.9546816829889662</v>
      </c>
      <c r="K368" s="34">
        <v>1.9781378631848336</v>
      </c>
      <c r="L368" s="34">
        <v>2.0018755175430525</v>
      </c>
      <c r="M368" s="35">
        <v>2.0258980237535682</v>
      </c>
    </row>
    <row r="369" spans="2:13" ht="30.75" customHeight="1" thickBot="1" x14ac:dyDescent="0.25">
      <c r="B369" s="184"/>
      <c r="C369" s="186"/>
      <c r="D369" s="123"/>
      <c r="E369" s="123"/>
      <c r="F369" s="4" t="s">
        <v>8</v>
      </c>
      <c r="G369" s="3" t="s">
        <v>2</v>
      </c>
      <c r="H369" s="31">
        <v>10.395427201023237</v>
      </c>
      <c r="I369" s="34">
        <v>1.9315036393171605</v>
      </c>
      <c r="J369" s="34">
        <v>1.9546816829889662</v>
      </c>
      <c r="K369" s="34">
        <v>1.9781378631848336</v>
      </c>
      <c r="L369" s="34">
        <v>2.0018755175430525</v>
      </c>
      <c r="M369" s="35">
        <v>2.0258980237535682</v>
      </c>
    </row>
    <row r="370" spans="2:13" ht="30.75" customHeight="1" thickBot="1" x14ac:dyDescent="0.25">
      <c r="B370" s="183" t="s">
        <v>7</v>
      </c>
      <c r="C370" s="185" t="s">
        <v>131</v>
      </c>
      <c r="D370" s="122" t="s">
        <v>258</v>
      </c>
      <c r="E370" s="122" t="s">
        <v>258</v>
      </c>
      <c r="F370" s="2" t="s">
        <v>3</v>
      </c>
      <c r="G370" s="3" t="s">
        <v>2</v>
      </c>
      <c r="H370" s="31">
        <v>210.86659241099977</v>
      </c>
      <c r="I370" s="34">
        <v>39.179687643059474</v>
      </c>
      <c r="J370" s="34">
        <v>39.649843894776183</v>
      </c>
      <c r="K370" s="34">
        <v>40.125642021513492</v>
      </c>
      <c r="L370" s="34">
        <v>40.607149725771663</v>
      </c>
      <c r="M370" s="35">
        <v>41.094435522480921</v>
      </c>
    </row>
    <row r="371" spans="2:13" ht="30.75" customHeight="1" thickBot="1" x14ac:dyDescent="0.25">
      <c r="B371" s="184"/>
      <c r="C371" s="186"/>
      <c r="D371" s="123"/>
      <c r="E371" s="123"/>
      <c r="F371" s="4" t="s">
        <v>8</v>
      </c>
      <c r="G371" s="3" t="s">
        <v>2</v>
      </c>
      <c r="H371" s="31">
        <v>210.86659241099977</v>
      </c>
      <c r="I371" s="34">
        <v>39.179687643059474</v>
      </c>
      <c r="J371" s="34">
        <v>39.649843894776183</v>
      </c>
      <c r="K371" s="34">
        <v>40.125642021513492</v>
      </c>
      <c r="L371" s="34">
        <v>40.607149725771663</v>
      </c>
      <c r="M371" s="35">
        <v>41.094435522480921</v>
      </c>
    </row>
    <row r="372" spans="2:13" ht="30.75" customHeight="1" thickBot="1" x14ac:dyDescent="0.25">
      <c r="B372" s="183" t="s">
        <v>9</v>
      </c>
      <c r="C372" s="185" t="s">
        <v>132</v>
      </c>
      <c r="D372" s="122" t="s">
        <v>258</v>
      </c>
      <c r="E372" s="122" t="s">
        <v>258</v>
      </c>
      <c r="F372" s="2" t="s">
        <v>3</v>
      </c>
      <c r="G372" s="3" t="s">
        <v>2</v>
      </c>
      <c r="H372" s="31">
        <v>1.6903133660200382</v>
      </c>
      <c r="I372" s="34">
        <v>0.31406563240929436</v>
      </c>
      <c r="J372" s="34">
        <v>0.317834419998206</v>
      </c>
      <c r="K372" s="34">
        <v>0.32164843303818447</v>
      </c>
      <c r="L372" s="34">
        <v>0.32550821423464266</v>
      </c>
      <c r="M372" s="35">
        <v>0.3294143128054583</v>
      </c>
    </row>
    <row r="373" spans="2:13" ht="30.75" customHeight="1" thickBot="1" x14ac:dyDescent="0.25">
      <c r="B373" s="184"/>
      <c r="C373" s="186"/>
      <c r="D373" s="123"/>
      <c r="E373" s="123"/>
      <c r="F373" s="4" t="s">
        <v>8</v>
      </c>
      <c r="G373" s="3" t="s">
        <v>2</v>
      </c>
      <c r="H373" s="31">
        <v>1.6903133660200382</v>
      </c>
      <c r="I373" s="34">
        <v>0.31406563240929436</v>
      </c>
      <c r="J373" s="34">
        <v>0.317834419998206</v>
      </c>
      <c r="K373" s="34">
        <v>0.32164843303818447</v>
      </c>
      <c r="L373" s="34">
        <v>0.32550821423464266</v>
      </c>
      <c r="M373" s="35">
        <v>0.3294143128054583</v>
      </c>
    </row>
    <row r="374" spans="2:13" ht="30.75" customHeight="1" thickBot="1" x14ac:dyDescent="0.25">
      <c r="B374" s="183" t="s">
        <v>10</v>
      </c>
      <c r="C374" s="185" t="s">
        <v>133</v>
      </c>
      <c r="D374" s="122" t="s">
        <v>258</v>
      </c>
      <c r="E374" s="122" t="s">
        <v>258</v>
      </c>
      <c r="F374" s="2" t="s">
        <v>3</v>
      </c>
      <c r="G374" s="3" t="s">
        <v>2</v>
      </c>
      <c r="H374" s="31">
        <v>8.705113835003198</v>
      </c>
      <c r="I374" s="34">
        <v>1.6174380069078662</v>
      </c>
      <c r="J374" s="34">
        <v>1.6368472629907602</v>
      </c>
      <c r="K374" s="34">
        <v>1.6564894301466495</v>
      </c>
      <c r="L374" s="34">
        <v>1.6763673033084097</v>
      </c>
      <c r="M374" s="35">
        <v>1.6964837109481101</v>
      </c>
    </row>
    <row r="375" spans="2:13" ht="30.75" customHeight="1" thickBot="1" x14ac:dyDescent="0.25">
      <c r="B375" s="184"/>
      <c r="C375" s="186"/>
      <c r="D375" s="123"/>
      <c r="E375" s="123"/>
      <c r="F375" s="4" t="s">
        <v>8</v>
      </c>
      <c r="G375" s="3" t="s">
        <v>2</v>
      </c>
      <c r="H375" s="31">
        <v>8.705113835003198</v>
      </c>
      <c r="I375" s="34">
        <v>1.6174380069078662</v>
      </c>
      <c r="J375" s="34">
        <v>1.6368472629907602</v>
      </c>
      <c r="K375" s="34">
        <v>1.6564894301466495</v>
      </c>
      <c r="L375" s="34">
        <v>1.6763673033084097</v>
      </c>
      <c r="M375" s="35">
        <v>1.6964837109481101</v>
      </c>
    </row>
    <row r="376" spans="2:13" ht="30.75" customHeight="1" thickBot="1" x14ac:dyDescent="0.25">
      <c r="B376" s="183" t="s">
        <v>26</v>
      </c>
      <c r="C376" s="185" t="s">
        <v>134</v>
      </c>
      <c r="D376" s="122" t="s">
        <v>258</v>
      </c>
      <c r="E376" s="122" t="s">
        <v>258</v>
      </c>
      <c r="F376" s="2" t="s">
        <v>3</v>
      </c>
      <c r="G376" s="3" t="s">
        <v>2</v>
      </c>
      <c r="H376" s="31">
        <v>11.663162225538265</v>
      </c>
      <c r="I376" s="34">
        <v>2.1670528636241317</v>
      </c>
      <c r="J376" s="34">
        <v>2.1930574979876214</v>
      </c>
      <c r="K376" s="34">
        <v>2.2193741879634725</v>
      </c>
      <c r="L376" s="34">
        <v>2.2460066782190342</v>
      </c>
      <c r="M376" s="35">
        <v>2.272958758357662</v>
      </c>
    </row>
    <row r="377" spans="2:13" ht="30.75" customHeight="1" thickBot="1" x14ac:dyDescent="0.25">
      <c r="B377" s="184"/>
      <c r="C377" s="186"/>
      <c r="D377" s="123"/>
      <c r="E377" s="123"/>
      <c r="F377" s="4" t="s">
        <v>8</v>
      </c>
      <c r="G377" s="3" t="s">
        <v>2</v>
      </c>
      <c r="H377" s="31">
        <v>11.663162225538265</v>
      </c>
      <c r="I377" s="34">
        <v>2.1670528636241317</v>
      </c>
      <c r="J377" s="34">
        <v>2.1930574979876214</v>
      </c>
      <c r="K377" s="34">
        <v>2.2193741879634725</v>
      </c>
      <c r="L377" s="34">
        <v>2.2460066782190342</v>
      </c>
      <c r="M377" s="35">
        <v>2.272958758357662</v>
      </c>
    </row>
    <row r="378" spans="2:13" ht="30.75" customHeight="1" thickBot="1" x14ac:dyDescent="0.25">
      <c r="B378" s="183" t="s">
        <v>29</v>
      </c>
      <c r="C378" s="185" t="s">
        <v>135</v>
      </c>
      <c r="D378" s="122" t="s">
        <v>258</v>
      </c>
      <c r="E378" s="122" t="s">
        <v>258</v>
      </c>
      <c r="F378" s="2" t="s">
        <v>3</v>
      </c>
      <c r="G378" s="3" t="s">
        <v>2</v>
      </c>
      <c r="H378" s="31">
        <v>82.064713920272851</v>
      </c>
      <c r="I378" s="34">
        <v>15.247886453471244</v>
      </c>
      <c r="J378" s="34">
        <v>15.430861090912897</v>
      </c>
      <c r="K378" s="34">
        <v>15.616031424003852</v>
      </c>
      <c r="L378" s="34">
        <v>15.803423801091899</v>
      </c>
      <c r="M378" s="35">
        <v>15.993064886704998</v>
      </c>
    </row>
    <row r="379" spans="2:13" ht="30.75" customHeight="1" thickBot="1" x14ac:dyDescent="0.25">
      <c r="B379" s="184"/>
      <c r="C379" s="186"/>
      <c r="D379" s="123"/>
      <c r="E379" s="123"/>
      <c r="F379" s="4" t="s">
        <v>8</v>
      </c>
      <c r="G379" s="3" t="s">
        <v>2</v>
      </c>
      <c r="H379" s="31">
        <v>82.064713920272851</v>
      </c>
      <c r="I379" s="34">
        <v>15.247886453471244</v>
      </c>
      <c r="J379" s="34">
        <v>15.430861090912897</v>
      </c>
      <c r="K379" s="34">
        <v>15.616031424003852</v>
      </c>
      <c r="L379" s="34">
        <v>15.803423801091899</v>
      </c>
      <c r="M379" s="35">
        <v>15.993064886704998</v>
      </c>
    </row>
    <row r="380" spans="2:13" ht="30.75" customHeight="1" thickBot="1" x14ac:dyDescent="0.25">
      <c r="B380" s="183" t="s">
        <v>31</v>
      </c>
      <c r="C380" s="185" t="s">
        <v>136</v>
      </c>
      <c r="D380" s="122" t="s">
        <v>258</v>
      </c>
      <c r="E380" s="122" t="s">
        <v>258</v>
      </c>
      <c r="F380" s="2" t="s">
        <v>3</v>
      </c>
      <c r="G380" s="3" t="s">
        <v>2</v>
      </c>
      <c r="H380" s="31">
        <v>6.7612534640801529</v>
      </c>
      <c r="I380" s="34">
        <v>1.2562625296371774</v>
      </c>
      <c r="J380" s="34">
        <v>1.271337679992824</v>
      </c>
      <c r="K380" s="34">
        <v>1.2865937321527379</v>
      </c>
      <c r="L380" s="34">
        <v>1.3020328569385706</v>
      </c>
      <c r="M380" s="35">
        <v>1.3176572512218332</v>
      </c>
    </row>
    <row r="381" spans="2:13" ht="30.75" customHeight="1" thickBot="1" x14ac:dyDescent="0.25">
      <c r="B381" s="184"/>
      <c r="C381" s="186"/>
      <c r="D381" s="123"/>
      <c r="E381" s="123"/>
      <c r="F381" s="4" t="s">
        <v>8</v>
      </c>
      <c r="G381" s="3" t="s">
        <v>2</v>
      </c>
      <c r="H381" s="31">
        <v>6.7612534640801529</v>
      </c>
      <c r="I381" s="34">
        <v>1.2562625296371774</v>
      </c>
      <c r="J381" s="34">
        <v>1.271337679992824</v>
      </c>
      <c r="K381" s="34">
        <v>1.2865937321527379</v>
      </c>
      <c r="L381" s="34">
        <v>1.3020328569385706</v>
      </c>
      <c r="M381" s="35">
        <v>1.3176572512218332</v>
      </c>
    </row>
    <row r="382" spans="2:13" ht="30.75" customHeight="1" thickBot="1" x14ac:dyDescent="0.25">
      <c r="B382" s="183" t="s">
        <v>43</v>
      </c>
      <c r="C382" s="185" t="s">
        <v>137</v>
      </c>
      <c r="D382" s="122" t="s">
        <v>258</v>
      </c>
      <c r="E382" s="122" t="s">
        <v>258</v>
      </c>
      <c r="F382" s="2" t="s">
        <v>3</v>
      </c>
      <c r="G382" s="3" t="s">
        <v>2</v>
      </c>
      <c r="H382" s="31">
        <v>95.587220848433176</v>
      </c>
      <c r="I382" s="34">
        <v>17.760411512745602</v>
      </c>
      <c r="J382" s="34">
        <v>17.973536450898543</v>
      </c>
      <c r="K382" s="34">
        <v>18.189218888309327</v>
      </c>
      <c r="L382" s="34">
        <v>18.407489514969043</v>
      </c>
      <c r="M382" s="35">
        <v>18.628379389148666</v>
      </c>
    </row>
    <row r="383" spans="2:13" ht="30.75" customHeight="1" thickBot="1" x14ac:dyDescent="0.25">
      <c r="B383" s="184"/>
      <c r="C383" s="186"/>
      <c r="D383" s="123"/>
      <c r="E383" s="123"/>
      <c r="F383" s="4" t="s">
        <v>8</v>
      </c>
      <c r="G383" s="3" t="s">
        <v>2</v>
      </c>
      <c r="H383" s="31">
        <v>95.587220848433176</v>
      </c>
      <c r="I383" s="34">
        <v>17.760411512745602</v>
      </c>
      <c r="J383" s="34">
        <v>17.973536450898543</v>
      </c>
      <c r="K383" s="34">
        <v>18.189218888309327</v>
      </c>
      <c r="L383" s="34">
        <v>18.407489514969043</v>
      </c>
      <c r="M383" s="35">
        <v>18.628379389148666</v>
      </c>
    </row>
    <row r="384" spans="2:13" ht="30.75" customHeight="1" thickBot="1" x14ac:dyDescent="0.25">
      <c r="B384" s="183" t="s">
        <v>44</v>
      </c>
      <c r="C384" s="185" t="s">
        <v>138</v>
      </c>
      <c r="D384" s="122" t="s">
        <v>258</v>
      </c>
      <c r="E384" s="122" t="s">
        <v>258</v>
      </c>
      <c r="F384" s="2" t="s">
        <v>3</v>
      </c>
      <c r="G384" s="3" t="s">
        <v>2</v>
      </c>
      <c r="H384" s="31">
        <v>459.42717288424643</v>
      </c>
      <c r="I384" s="34">
        <v>85.363038888846205</v>
      </c>
      <c r="J384" s="34">
        <v>86.387395355512368</v>
      </c>
      <c r="K384" s="34">
        <v>87.424044099778513</v>
      </c>
      <c r="L384" s="34">
        <v>88.473132628975847</v>
      </c>
      <c r="M384" s="35">
        <v>89.534810220523582</v>
      </c>
    </row>
    <row r="385" spans="2:13" ht="30.75" customHeight="1" thickBot="1" x14ac:dyDescent="0.25">
      <c r="B385" s="184"/>
      <c r="C385" s="186"/>
      <c r="D385" s="123"/>
      <c r="E385" s="123"/>
      <c r="F385" s="4" t="s">
        <v>8</v>
      </c>
      <c r="G385" s="3" t="s">
        <v>2</v>
      </c>
      <c r="H385" s="31">
        <v>459.42717288424643</v>
      </c>
      <c r="I385" s="34">
        <v>85.363038888846205</v>
      </c>
      <c r="J385" s="34">
        <v>86.387395355512368</v>
      </c>
      <c r="K385" s="34">
        <v>87.424044099778513</v>
      </c>
      <c r="L385" s="34">
        <v>88.473132628975847</v>
      </c>
      <c r="M385" s="35">
        <v>89.534810220523582</v>
      </c>
    </row>
    <row r="386" spans="2:13" ht="30.75" customHeight="1" thickBot="1" x14ac:dyDescent="0.25">
      <c r="B386" s="183" t="s">
        <v>45</v>
      </c>
      <c r="C386" s="185" t="s">
        <v>139</v>
      </c>
      <c r="D386" s="122" t="s">
        <v>258</v>
      </c>
      <c r="E386" s="122" t="s">
        <v>258</v>
      </c>
      <c r="F386" s="2" t="s">
        <v>3</v>
      </c>
      <c r="G386" s="3" t="s">
        <v>2</v>
      </c>
      <c r="H386" s="31">
        <v>71.753802387550621</v>
      </c>
      <c r="I386" s="34">
        <v>13.332086095774548</v>
      </c>
      <c r="J386" s="34">
        <v>13.492071128923842</v>
      </c>
      <c r="K386" s="34">
        <v>13.653975982470927</v>
      </c>
      <c r="L386" s="34">
        <v>13.817823694260579</v>
      </c>
      <c r="M386" s="35">
        <v>13.983637578591706</v>
      </c>
    </row>
    <row r="387" spans="2:13" ht="30.75" customHeight="1" thickBot="1" x14ac:dyDescent="0.25">
      <c r="B387" s="184"/>
      <c r="C387" s="186"/>
      <c r="D387" s="123"/>
      <c r="E387" s="123"/>
      <c r="F387" s="4" t="s">
        <v>8</v>
      </c>
      <c r="G387" s="3" t="s">
        <v>2</v>
      </c>
      <c r="H387" s="31">
        <v>71.753802387550621</v>
      </c>
      <c r="I387" s="34">
        <v>13.332086095774548</v>
      </c>
      <c r="J387" s="34">
        <v>13.492071128923842</v>
      </c>
      <c r="K387" s="34">
        <v>13.653975982470927</v>
      </c>
      <c r="L387" s="34">
        <v>13.817823694260579</v>
      </c>
      <c r="M387" s="35">
        <v>13.983637578591706</v>
      </c>
    </row>
    <row r="388" spans="2:13" ht="30.75" customHeight="1" thickBot="1" x14ac:dyDescent="0.25">
      <c r="B388" s="183" t="s">
        <v>46</v>
      </c>
      <c r="C388" s="185" t="s">
        <v>140</v>
      </c>
      <c r="D388" s="122" t="s">
        <v>258</v>
      </c>
      <c r="E388" s="122" t="s">
        <v>258</v>
      </c>
      <c r="F388" s="2" t="s">
        <v>3</v>
      </c>
      <c r="G388" s="3" t="s">
        <v>2</v>
      </c>
      <c r="H388" s="31">
        <v>14.790241952675334</v>
      </c>
      <c r="I388" s="34">
        <v>2.7480742835813259</v>
      </c>
      <c r="J388" s="34">
        <v>2.7810511749843014</v>
      </c>
      <c r="K388" s="34">
        <v>2.8144237890841137</v>
      </c>
      <c r="L388" s="34">
        <v>2.8481968745531225</v>
      </c>
      <c r="M388" s="35">
        <v>2.8823752370477602</v>
      </c>
    </row>
    <row r="389" spans="2:13" ht="30.75" customHeight="1" thickBot="1" x14ac:dyDescent="0.25">
      <c r="B389" s="184"/>
      <c r="C389" s="186"/>
      <c r="D389" s="123"/>
      <c r="E389" s="123"/>
      <c r="F389" s="4" t="s">
        <v>8</v>
      </c>
      <c r="G389" s="3" t="s">
        <v>2</v>
      </c>
      <c r="H389" s="31">
        <v>14.790241952675334</v>
      </c>
      <c r="I389" s="34">
        <v>2.7480742835813259</v>
      </c>
      <c r="J389" s="34">
        <v>2.7810511749843014</v>
      </c>
      <c r="K389" s="34">
        <v>2.8144237890841137</v>
      </c>
      <c r="L389" s="34">
        <v>2.8481968745531225</v>
      </c>
      <c r="M389" s="35">
        <v>2.8823752370477602</v>
      </c>
    </row>
    <row r="390" spans="2:13" ht="30.75" customHeight="1" thickBot="1" x14ac:dyDescent="0.25">
      <c r="B390" s="183" t="s">
        <v>47</v>
      </c>
      <c r="C390" s="185" t="s">
        <v>141</v>
      </c>
      <c r="D390" s="122" t="s">
        <v>258</v>
      </c>
      <c r="E390" s="122" t="s">
        <v>258</v>
      </c>
      <c r="F390" s="2" t="s">
        <v>3</v>
      </c>
      <c r="G390" s="3" t="s">
        <v>2</v>
      </c>
      <c r="H390" s="31">
        <v>6.2541594542741414</v>
      </c>
      <c r="I390" s="34">
        <v>1.1620428399143894</v>
      </c>
      <c r="J390" s="34">
        <v>1.1759873539933619</v>
      </c>
      <c r="K390" s="34">
        <v>1.1900992022412822</v>
      </c>
      <c r="L390" s="34">
        <v>1.2043803926681778</v>
      </c>
      <c r="M390" s="35">
        <v>1.2188329573801957</v>
      </c>
    </row>
    <row r="391" spans="2:13" ht="30.75" customHeight="1" thickBot="1" x14ac:dyDescent="0.25">
      <c r="B391" s="184"/>
      <c r="C391" s="186"/>
      <c r="D391" s="123"/>
      <c r="E391" s="123"/>
      <c r="F391" s="4" t="s">
        <v>8</v>
      </c>
      <c r="G391" s="3" t="s">
        <v>2</v>
      </c>
      <c r="H391" s="31">
        <v>6.2541594542741414</v>
      </c>
      <c r="I391" s="34">
        <v>1.1620428399143894</v>
      </c>
      <c r="J391" s="34">
        <v>1.1759873539933619</v>
      </c>
      <c r="K391" s="34">
        <v>1.1900992022412822</v>
      </c>
      <c r="L391" s="34">
        <v>1.2043803926681778</v>
      </c>
      <c r="M391" s="35">
        <v>1.2188329573801957</v>
      </c>
    </row>
    <row r="392" spans="2:13" ht="30.75" customHeight="1" thickBot="1" x14ac:dyDescent="0.25">
      <c r="B392" s="183" t="s">
        <v>48</v>
      </c>
      <c r="C392" s="185" t="s">
        <v>142</v>
      </c>
      <c r="D392" s="122" t="s">
        <v>258</v>
      </c>
      <c r="E392" s="122" t="s">
        <v>258</v>
      </c>
      <c r="F392" s="2" t="s">
        <v>3</v>
      </c>
      <c r="G392" s="3" t="s">
        <v>2</v>
      </c>
      <c r="H392" s="31">
        <v>125.84383010019187</v>
      </c>
      <c r="I392" s="34">
        <v>23.382186332871971</v>
      </c>
      <c r="J392" s="34">
        <v>23.66277256886643</v>
      </c>
      <c r="K392" s="34">
        <v>23.946725839692832</v>
      </c>
      <c r="L392" s="34">
        <v>24.234086549769152</v>
      </c>
      <c r="M392" s="35">
        <v>24.524895588366373</v>
      </c>
    </row>
    <row r="393" spans="2:13" ht="30.75" customHeight="1" thickBot="1" x14ac:dyDescent="0.25">
      <c r="B393" s="184"/>
      <c r="C393" s="186"/>
      <c r="D393" s="123"/>
      <c r="E393" s="123"/>
      <c r="F393" s="4" t="s">
        <v>8</v>
      </c>
      <c r="G393" s="3" t="s">
        <v>2</v>
      </c>
      <c r="H393" s="31">
        <v>125.84383010019187</v>
      </c>
      <c r="I393" s="34">
        <v>23.382186332871971</v>
      </c>
      <c r="J393" s="34">
        <v>23.66277256886643</v>
      </c>
      <c r="K393" s="34">
        <v>23.946725839692832</v>
      </c>
      <c r="L393" s="34">
        <v>24.234086549769152</v>
      </c>
      <c r="M393" s="35">
        <v>24.524895588366373</v>
      </c>
    </row>
    <row r="394" spans="2:13" ht="30.75" customHeight="1" thickBot="1" x14ac:dyDescent="0.25">
      <c r="B394" s="183" t="s">
        <v>49</v>
      </c>
      <c r="C394" s="185" t="s">
        <v>143</v>
      </c>
      <c r="D394" s="122" t="s">
        <v>258</v>
      </c>
      <c r="E394" s="122" t="s">
        <v>258</v>
      </c>
      <c r="F394" s="2" t="s">
        <v>3</v>
      </c>
      <c r="G394" s="3" t="s">
        <v>2</v>
      </c>
      <c r="H394" s="31">
        <v>482.33091899381787</v>
      </c>
      <c r="I394" s="34">
        <v>89.618628207992145</v>
      </c>
      <c r="J394" s="34">
        <v>90.694051746488057</v>
      </c>
      <c r="K394" s="34">
        <v>91.78238036744591</v>
      </c>
      <c r="L394" s="34">
        <v>92.883768931855272</v>
      </c>
      <c r="M394" s="35">
        <v>93.99837415903751</v>
      </c>
    </row>
    <row r="395" spans="2:13" ht="30.75" customHeight="1" thickBot="1" x14ac:dyDescent="0.25">
      <c r="B395" s="184"/>
      <c r="C395" s="186"/>
      <c r="D395" s="123"/>
      <c r="E395" s="123"/>
      <c r="F395" s="4" t="s">
        <v>8</v>
      </c>
      <c r="G395" s="3" t="s">
        <v>2</v>
      </c>
      <c r="H395" s="31">
        <v>482.33091899381787</v>
      </c>
      <c r="I395" s="34">
        <v>89.618628207992145</v>
      </c>
      <c r="J395" s="34">
        <v>90.694051746488057</v>
      </c>
      <c r="K395" s="34">
        <v>91.78238036744591</v>
      </c>
      <c r="L395" s="34">
        <v>92.883768931855272</v>
      </c>
      <c r="M395" s="35">
        <v>93.99837415903751</v>
      </c>
    </row>
    <row r="396" spans="2:13" ht="30.75" customHeight="1" thickBot="1" x14ac:dyDescent="0.25">
      <c r="B396" s="183" t="s">
        <v>50</v>
      </c>
      <c r="C396" s="185" t="s">
        <v>144</v>
      </c>
      <c r="D396" s="122" t="s">
        <v>258</v>
      </c>
      <c r="E396" s="122" t="s">
        <v>258</v>
      </c>
      <c r="F396" s="2" t="s">
        <v>3</v>
      </c>
      <c r="G396" s="3" t="s">
        <v>2</v>
      </c>
      <c r="H396" s="31">
        <v>2.6199857173310597</v>
      </c>
      <c r="I396" s="34">
        <v>0.48680173023440632</v>
      </c>
      <c r="J396" s="34">
        <v>0.49264335099721923</v>
      </c>
      <c r="K396" s="34">
        <v>0.49855507120918569</v>
      </c>
      <c r="L396" s="34">
        <v>0.50453773206369601</v>
      </c>
      <c r="M396" s="35">
        <v>0.51059218484846025</v>
      </c>
    </row>
    <row r="397" spans="2:13" ht="30.75" customHeight="1" thickBot="1" x14ac:dyDescent="0.25">
      <c r="B397" s="184"/>
      <c r="C397" s="186"/>
      <c r="D397" s="123"/>
      <c r="E397" s="123"/>
      <c r="F397" s="4" t="s">
        <v>8</v>
      </c>
      <c r="G397" s="3" t="s">
        <v>2</v>
      </c>
      <c r="H397" s="31">
        <v>2.6199857173310597</v>
      </c>
      <c r="I397" s="34">
        <v>0.48680173023440632</v>
      </c>
      <c r="J397" s="34">
        <v>0.49264335099721923</v>
      </c>
      <c r="K397" s="34">
        <v>0.49855507120918569</v>
      </c>
      <c r="L397" s="34">
        <v>0.50453773206369601</v>
      </c>
      <c r="M397" s="35">
        <v>0.51059218484846025</v>
      </c>
    </row>
    <row r="398" spans="2:13" ht="30.75" customHeight="1" thickBot="1" x14ac:dyDescent="0.25">
      <c r="B398" s="183" t="s">
        <v>51</v>
      </c>
      <c r="C398" s="185" t="s">
        <v>145</v>
      </c>
      <c r="D398" s="122" t="s">
        <v>258</v>
      </c>
      <c r="E398" s="122" t="s">
        <v>258</v>
      </c>
      <c r="F398" s="2" t="s">
        <v>3</v>
      </c>
      <c r="G398" s="3" t="s">
        <v>2</v>
      </c>
      <c r="H398" s="31">
        <v>143.25405777019824</v>
      </c>
      <c r="I398" s="34">
        <v>26.6170623466877</v>
      </c>
      <c r="J398" s="34">
        <v>26.936467094847952</v>
      </c>
      <c r="K398" s="34">
        <v>27.259704699986127</v>
      </c>
      <c r="L398" s="34">
        <v>27.586821156385966</v>
      </c>
      <c r="M398" s="35">
        <v>27.917863010262597</v>
      </c>
    </row>
    <row r="399" spans="2:13" ht="30.75" customHeight="1" thickBot="1" x14ac:dyDescent="0.25">
      <c r="B399" s="184"/>
      <c r="C399" s="186"/>
      <c r="D399" s="123"/>
      <c r="E399" s="123"/>
      <c r="F399" s="4" t="s">
        <v>8</v>
      </c>
      <c r="G399" s="3" t="s">
        <v>2</v>
      </c>
      <c r="H399" s="31">
        <v>143.25405777019824</v>
      </c>
      <c r="I399" s="34">
        <v>26.6170623466877</v>
      </c>
      <c r="J399" s="34">
        <v>26.936467094847952</v>
      </c>
      <c r="K399" s="34">
        <v>27.259704699986127</v>
      </c>
      <c r="L399" s="34">
        <v>27.586821156385966</v>
      </c>
      <c r="M399" s="35">
        <v>27.917863010262597</v>
      </c>
    </row>
    <row r="400" spans="2:13" ht="30.75" customHeight="1" thickBot="1" x14ac:dyDescent="0.25">
      <c r="B400" s="183" t="s">
        <v>52</v>
      </c>
      <c r="C400" s="185" t="s">
        <v>146</v>
      </c>
      <c r="D400" s="122" t="s">
        <v>258</v>
      </c>
      <c r="E400" s="122" t="s">
        <v>258</v>
      </c>
      <c r="F400" s="2" t="s">
        <v>3</v>
      </c>
      <c r="G400" s="3" t="s">
        <v>2</v>
      </c>
      <c r="H400" s="31">
        <v>16.227008313792368</v>
      </c>
      <c r="I400" s="34">
        <v>3.0150300711292259</v>
      </c>
      <c r="J400" s="34">
        <v>3.0512104319827769</v>
      </c>
      <c r="K400" s="34">
        <v>3.0878249571665708</v>
      </c>
      <c r="L400" s="34">
        <v>3.1248788566525683</v>
      </c>
      <c r="M400" s="35">
        <v>3.1623774029323992</v>
      </c>
    </row>
    <row r="401" spans="2:13" ht="30.75" customHeight="1" thickBot="1" x14ac:dyDescent="0.25">
      <c r="B401" s="184"/>
      <c r="C401" s="186"/>
      <c r="D401" s="123"/>
      <c r="E401" s="123"/>
      <c r="F401" s="4" t="s">
        <v>8</v>
      </c>
      <c r="G401" s="3" t="s">
        <v>2</v>
      </c>
      <c r="H401" s="31">
        <v>16.227008313792368</v>
      </c>
      <c r="I401" s="34">
        <v>3.0150300711292259</v>
      </c>
      <c r="J401" s="34">
        <v>3.0512104319827769</v>
      </c>
      <c r="K401" s="34">
        <v>3.0878249571665708</v>
      </c>
      <c r="L401" s="34">
        <v>3.1248788566525683</v>
      </c>
      <c r="M401" s="35">
        <v>3.1623774029323992</v>
      </c>
    </row>
    <row r="402" spans="2:13" ht="30.75" customHeight="1" thickBot="1" x14ac:dyDescent="0.25">
      <c r="B402" s="183" t="s">
        <v>53</v>
      </c>
      <c r="C402" s="185" t="s">
        <v>147</v>
      </c>
      <c r="D402" s="122" t="s">
        <v>258</v>
      </c>
      <c r="E402" s="122" t="s">
        <v>258</v>
      </c>
      <c r="F402" s="2" t="s">
        <v>3</v>
      </c>
      <c r="G402" s="3" t="s">
        <v>2</v>
      </c>
      <c r="H402" s="31">
        <v>5.0709400980601149</v>
      </c>
      <c r="I402" s="34">
        <v>0.94219689722788313</v>
      </c>
      <c r="J402" s="34">
        <v>0.95350325999461771</v>
      </c>
      <c r="K402" s="34">
        <v>0.96494529911455329</v>
      </c>
      <c r="L402" s="34">
        <v>0.97652464270392791</v>
      </c>
      <c r="M402" s="35">
        <v>0.98824293841637501</v>
      </c>
    </row>
    <row r="403" spans="2:13" ht="30.75" customHeight="1" thickBot="1" x14ac:dyDescent="0.25">
      <c r="B403" s="184"/>
      <c r="C403" s="186"/>
      <c r="D403" s="123"/>
      <c r="E403" s="123"/>
      <c r="F403" s="4" t="s">
        <v>8</v>
      </c>
      <c r="G403" s="3" t="s">
        <v>2</v>
      </c>
      <c r="H403" s="31">
        <v>5.0709400980601149</v>
      </c>
      <c r="I403" s="34">
        <v>0.94219689722788313</v>
      </c>
      <c r="J403" s="34">
        <v>0.95350325999461771</v>
      </c>
      <c r="K403" s="34">
        <v>0.96494529911455329</v>
      </c>
      <c r="L403" s="34">
        <v>0.97652464270392791</v>
      </c>
      <c r="M403" s="35">
        <v>0.98824293841637501</v>
      </c>
    </row>
    <row r="404" spans="2:13" ht="30.75" customHeight="1" thickBot="1" x14ac:dyDescent="0.25">
      <c r="B404" s="183" t="s">
        <v>54</v>
      </c>
      <c r="C404" s="185" t="s">
        <v>148</v>
      </c>
      <c r="D404" s="122" t="s">
        <v>258</v>
      </c>
      <c r="E404" s="122" t="s">
        <v>258</v>
      </c>
      <c r="F404" s="2" t="s">
        <v>3</v>
      </c>
      <c r="G404" s="3" t="s">
        <v>2</v>
      </c>
      <c r="H404" s="31">
        <v>13.184444254956299</v>
      </c>
      <c r="I404" s="34">
        <v>2.4497119327924968</v>
      </c>
      <c r="J404" s="34">
        <v>2.4791084759860054</v>
      </c>
      <c r="K404" s="34">
        <v>2.5088577776978376</v>
      </c>
      <c r="L404" s="34">
        <v>2.5389640710302119</v>
      </c>
      <c r="M404" s="35">
        <v>2.5694316398825747</v>
      </c>
    </row>
    <row r="405" spans="2:13" ht="30.75" customHeight="1" thickBot="1" x14ac:dyDescent="0.25">
      <c r="B405" s="184"/>
      <c r="C405" s="186"/>
      <c r="D405" s="123"/>
      <c r="E405" s="123"/>
      <c r="F405" s="4" t="s">
        <v>8</v>
      </c>
      <c r="G405" s="3" t="s">
        <v>2</v>
      </c>
      <c r="H405" s="31">
        <v>13.184444254956299</v>
      </c>
      <c r="I405" s="34">
        <v>2.4497119327924968</v>
      </c>
      <c r="J405" s="34">
        <v>2.4791084759860054</v>
      </c>
      <c r="K405" s="34">
        <v>2.5088577776978376</v>
      </c>
      <c r="L405" s="34">
        <v>2.5389640710302119</v>
      </c>
      <c r="M405" s="35">
        <v>2.5694316398825747</v>
      </c>
    </row>
    <row r="406" spans="2:13" ht="30.75" customHeight="1" thickBot="1" x14ac:dyDescent="0.25">
      <c r="B406" s="183" t="s">
        <v>55</v>
      </c>
      <c r="C406" s="185" t="s">
        <v>149</v>
      </c>
      <c r="D406" s="122" t="s">
        <v>258</v>
      </c>
      <c r="E406" s="122" t="s">
        <v>258</v>
      </c>
      <c r="F406" s="2" t="s">
        <v>3</v>
      </c>
      <c r="G406" s="3" t="s">
        <v>2</v>
      </c>
      <c r="H406" s="31">
        <v>9.2122078448092086</v>
      </c>
      <c r="I406" s="34">
        <v>1.7116576966306545</v>
      </c>
      <c r="J406" s="34">
        <v>1.7321975889902226</v>
      </c>
      <c r="K406" s="34">
        <v>1.752983960058105</v>
      </c>
      <c r="L406" s="34">
        <v>1.7740197675788025</v>
      </c>
      <c r="M406" s="35">
        <v>1.7953080047897481</v>
      </c>
    </row>
    <row r="407" spans="2:13" ht="30.75" customHeight="1" thickBot="1" x14ac:dyDescent="0.25">
      <c r="B407" s="184"/>
      <c r="C407" s="186"/>
      <c r="D407" s="123"/>
      <c r="E407" s="123"/>
      <c r="F407" s="4" t="s">
        <v>8</v>
      </c>
      <c r="G407" s="3" t="s">
        <v>2</v>
      </c>
      <c r="H407" s="31">
        <v>9.2122078448092086</v>
      </c>
      <c r="I407" s="34">
        <v>1.7116576966306545</v>
      </c>
      <c r="J407" s="34">
        <v>1.7321975889902226</v>
      </c>
      <c r="K407" s="34">
        <v>1.752983960058105</v>
      </c>
      <c r="L407" s="34">
        <v>1.7740197675788025</v>
      </c>
      <c r="M407" s="35">
        <v>1.7953080047897481</v>
      </c>
    </row>
    <row r="408" spans="2:13" ht="30.75" customHeight="1" thickBot="1" x14ac:dyDescent="0.25">
      <c r="B408" s="183" t="s">
        <v>56</v>
      </c>
      <c r="C408" s="185" t="s">
        <v>150</v>
      </c>
      <c r="D408" s="122" t="s">
        <v>258</v>
      </c>
      <c r="E408" s="122" t="s">
        <v>258</v>
      </c>
      <c r="F408" s="2" t="s">
        <v>3</v>
      </c>
      <c r="G408" s="3" t="s">
        <v>2</v>
      </c>
      <c r="H408" s="31">
        <v>37.271409720741843</v>
      </c>
      <c r="I408" s="34">
        <v>6.925147194624941</v>
      </c>
      <c r="J408" s="34">
        <v>7.0082489609604393</v>
      </c>
      <c r="K408" s="34">
        <v>7.092347948491966</v>
      </c>
      <c r="L408" s="34">
        <v>7.1774561238738706</v>
      </c>
      <c r="M408" s="35">
        <v>7.2635855973603549</v>
      </c>
    </row>
    <row r="409" spans="2:13" ht="30.75" customHeight="1" thickBot="1" x14ac:dyDescent="0.25">
      <c r="B409" s="184"/>
      <c r="C409" s="186"/>
      <c r="D409" s="123"/>
      <c r="E409" s="123"/>
      <c r="F409" s="4" t="s">
        <v>8</v>
      </c>
      <c r="G409" s="3" t="s">
        <v>2</v>
      </c>
      <c r="H409" s="31">
        <v>37.271409720741843</v>
      </c>
      <c r="I409" s="34">
        <v>6.925147194624941</v>
      </c>
      <c r="J409" s="34">
        <v>7.0082489609604393</v>
      </c>
      <c r="K409" s="34">
        <v>7.092347948491966</v>
      </c>
      <c r="L409" s="34">
        <v>7.1774561238738706</v>
      </c>
      <c r="M409" s="35">
        <v>7.2635855973603549</v>
      </c>
    </row>
    <row r="410" spans="2:13" ht="30.75" customHeight="1" thickBot="1" x14ac:dyDescent="0.25">
      <c r="B410" s="183" t="s">
        <v>57</v>
      </c>
      <c r="C410" s="185" t="s">
        <v>151</v>
      </c>
      <c r="D410" s="122" t="s">
        <v>258</v>
      </c>
      <c r="E410" s="122" t="s">
        <v>258</v>
      </c>
      <c r="F410" s="2" t="s">
        <v>3</v>
      </c>
      <c r="G410" s="3" t="s">
        <v>2</v>
      </c>
      <c r="H410" s="31">
        <v>99.389499999999998</v>
      </c>
      <c r="I410" s="34">
        <v>18.466887146400001</v>
      </c>
      <c r="J410" s="34">
        <v>18.688489792156798</v>
      </c>
      <c r="K410" s="34">
        <v>18.912751669662679</v>
      </c>
      <c r="L410" s="34">
        <v>19.139704689698632</v>
      </c>
      <c r="M410" s="35">
        <v>19.369381145975016</v>
      </c>
    </row>
    <row r="411" spans="2:13" ht="30.75" customHeight="1" thickBot="1" x14ac:dyDescent="0.25">
      <c r="B411" s="184"/>
      <c r="C411" s="186"/>
      <c r="D411" s="123"/>
      <c r="E411" s="123"/>
      <c r="F411" s="4" t="s">
        <v>8</v>
      </c>
      <c r="G411" s="3" t="s">
        <v>2</v>
      </c>
      <c r="H411" s="31">
        <v>99.389499999999998</v>
      </c>
      <c r="I411" s="34">
        <v>18.466887146400001</v>
      </c>
      <c r="J411" s="34">
        <v>18.688489792156798</v>
      </c>
      <c r="K411" s="34">
        <v>18.912751669662679</v>
      </c>
      <c r="L411" s="34">
        <v>19.139704689698632</v>
      </c>
      <c r="M411" s="35">
        <v>19.369381145975016</v>
      </c>
    </row>
    <row r="412" spans="2:13" ht="13.5" customHeight="1" thickBot="1" x14ac:dyDescent="0.25">
      <c r="B412" s="124" t="s">
        <v>127</v>
      </c>
      <c r="C412" s="125"/>
      <c r="D412" s="125"/>
      <c r="E412" s="126"/>
      <c r="F412" s="6" t="s">
        <v>3</v>
      </c>
      <c r="G412" s="16" t="s">
        <v>2</v>
      </c>
      <c r="H412" s="98">
        <f>+H410+H408+H406+H404+H402+H400+H398+H396+H394+H392+H390+H388+H386+H384+H382+H380+H378+H376+H374+H372+H370+H368+H366+H364</f>
        <v>1982.314074078022</v>
      </c>
      <c r="I412" s="23">
        <f t="shared" ref="I412:M413" si="154">+I410+I408+I406+I404+I402+I400+I398+I396+I394+I392+I390+I388+I386+I384+I382+I380+I378+I376+I374+I372+I370+I368+I366+I364</f>
        <v>368.32029836873357</v>
      </c>
      <c r="J412" s="23">
        <f t="shared" si="154"/>
        <v>372.74014194915833</v>
      </c>
      <c r="K412" s="23">
        <f t="shared" si="154"/>
        <v>377.21302365254809</v>
      </c>
      <c r="L412" s="23">
        <f t="shared" si="154"/>
        <v>381.73957993637868</v>
      </c>
      <c r="M412" s="23">
        <f t="shared" si="154"/>
        <v>386.32045489561517</v>
      </c>
    </row>
    <row r="413" spans="2:13" x14ac:dyDescent="0.2">
      <c r="B413" s="127"/>
      <c r="C413" s="128"/>
      <c r="D413" s="128"/>
      <c r="E413" s="129"/>
      <c r="F413" s="7" t="s">
        <v>5</v>
      </c>
      <c r="G413" s="17" t="s">
        <v>2</v>
      </c>
      <c r="H413" s="98">
        <f>+H411+H409+H407+H405+H403+H401+H399+H397+H395+H393+H391+H389+H387+H385+H383+H381+H379+H377+H375+H373+H371+H369+H367+H365</f>
        <v>1982.314074078022</v>
      </c>
      <c r="I413" s="23">
        <f t="shared" si="154"/>
        <v>368.32029836873357</v>
      </c>
      <c r="J413" s="23">
        <f t="shared" si="154"/>
        <v>372.74014194915833</v>
      </c>
      <c r="K413" s="23">
        <f t="shared" si="154"/>
        <v>377.21302365254809</v>
      </c>
      <c r="L413" s="23">
        <f t="shared" si="154"/>
        <v>381.73957993637868</v>
      </c>
      <c r="M413" s="23">
        <f t="shared" si="154"/>
        <v>386.32045489561517</v>
      </c>
    </row>
    <row r="415" spans="2:13" ht="13.5" thickBot="1" x14ac:dyDescent="0.25"/>
    <row r="416" spans="2:13" ht="13.5" thickBot="1" x14ac:dyDescent="0.25">
      <c r="B416" s="194" t="s">
        <v>58</v>
      </c>
      <c r="C416" s="195"/>
      <c r="D416" s="195"/>
      <c r="E416" s="195"/>
      <c r="F416" s="195"/>
      <c r="G416" s="195"/>
      <c r="H416" s="195"/>
      <c r="I416" s="195"/>
      <c r="J416" s="195"/>
      <c r="K416" s="195"/>
      <c r="L416" s="195"/>
      <c r="M416" s="196"/>
    </row>
    <row r="417" spans="2:13" ht="13.5" thickBot="1" x14ac:dyDescent="0.25">
      <c r="B417" s="190" t="s">
        <v>0</v>
      </c>
      <c r="C417" s="191"/>
      <c r="D417" s="259" t="s">
        <v>256</v>
      </c>
      <c r="E417" s="120" t="s">
        <v>257</v>
      </c>
      <c r="F417" s="176" t="s">
        <v>13</v>
      </c>
      <c r="G417" s="177"/>
      <c r="H417" s="180" t="s">
        <v>12</v>
      </c>
      <c r="I417" s="181"/>
      <c r="J417" s="181"/>
      <c r="K417" s="181"/>
      <c r="L417" s="181"/>
      <c r="M417" s="182"/>
    </row>
    <row r="418" spans="2:13" ht="13.5" thickBot="1" x14ac:dyDescent="0.25">
      <c r="B418" s="192"/>
      <c r="C418" s="193"/>
      <c r="D418" s="260"/>
      <c r="E418" s="121"/>
      <c r="F418" s="178"/>
      <c r="G418" s="179"/>
      <c r="H418" s="10" t="s">
        <v>11</v>
      </c>
      <c r="I418" s="11">
        <f>2019+1</f>
        <v>2020</v>
      </c>
      <c r="J418" s="11">
        <f>+I418+1</f>
        <v>2021</v>
      </c>
      <c r="K418" s="11">
        <f t="shared" ref="K418" si="155">+J418+1</f>
        <v>2022</v>
      </c>
      <c r="L418" s="11">
        <f t="shared" ref="L418" si="156">+K418+1</f>
        <v>2023</v>
      </c>
      <c r="M418" s="12">
        <f t="shared" ref="M418" si="157">+L418+1</f>
        <v>2024</v>
      </c>
    </row>
    <row r="419" spans="2:13" x14ac:dyDescent="0.2">
      <c r="B419" s="183" t="s">
        <v>1</v>
      </c>
      <c r="C419" s="207" t="s">
        <v>58</v>
      </c>
      <c r="D419" s="122" t="s">
        <v>258</v>
      </c>
      <c r="E419" s="122" t="s">
        <v>258</v>
      </c>
      <c r="F419" s="2" t="s">
        <v>3</v>
      </c>
      <c r="G419" s="3" t="s">
        <v>2</v>
      </c>
      <c r="H419" s="20">
        <v>24.364465095085503</v>
      </c>
      <c r="I419" s="20">
        <v>24.656838676226524</v>
      </c>
      <c r="J419" s="20">
        <v>24.952720740341245</v>
      </c>
      <c r="K419" s="20">
        <v>25.252153389225342</v>
      </c>
      <c r="L419" s="20">
        <v>25.555179229896048</v>
      </c>
      <c r="M419" s="20">
        <v>25.861841380654795</v>
      </c>
    </row>
    <row r="420" spans="2:13" ht="13.5" thickBot="1" x14ac:dyDescent="0.25">
      <c r="B420" s="184"/>
      <c r="C420" s="208"/>
      <c r="D420" s="123"/>
      <c r="E420" s="123"/>
      <c r="F420" s="4" t="s">
        <v>8</v>
      </c>
      <c r="G420" s="5" t="s">
        <v>2</v>
      </c>
      <c r="H420" s="20">
        <v>24.364465095085503</v>
      </c>
      <c r="I420" s="20">
        <v>24.656838676226524</v>
      </c>
      <c r="J420" s="20">
        <v>24.952720740341245</v>
      </c>
      <c r="K420" s="20">
        <v>25.252153389225342</v>
      </c>
      <c r="L420" s="20">
        <v>25.555179229896048</v>
      </c>
      <c r="M420" s="20">
        <v>25.861841380654795</v>
      </c>
    </row>
    <row r="421" spans="2:13" ht="12.75" customHeight="1" x14ac:dyDescent="0.2">
      <c r="B421" s="124" t="s">
        <v>58</v>
      </c>
      <c r="C421" s="125"/>
      <c r="D421" s="125"/>
      <c r="E421" s="126"/>
      <c r="F421" s="6" t="s">
        <v>3</v>
      </c>
      <c r="G421" s="16" t="s">
        <v>2</v>
      </c>
      <c r="H421" s="18">
        <f>+H419</f>
        <v>24.364465095085503</v>
      </c>
      <c r="I421" s="18">
        <f t="shared" ref="I421:M421" si="158">+I419</f>
        <v>24.656838676226524</v>
      </c>
      <c r="J421" s="18">
        <f t="shared" si="158"/>
        <v>24.952720740341245</v>
      </c>
      <c r="K421" s="18">
        <f t="shared" si="158"/>
        <v>25.252153389225342</v>
      </c>
      <c r="L421" s="18">
        <f t="shared" si="158"/>
        <v>25.555179229896048</v>
      </c>
      <c r="M421" s="18">
        <f t="shared" si="158"/>
        <v>25.861841380654795</v>
      </c>
    </row>
    <row r="422" spans="2:13" ht="13.5" thickBot="1" x14ac:dyDescent="0.25">
      <c r="B422" s="127"/>
      <c r="C422" s="128"/>
      <c r="D422" s="128"/>
      <c r="E422" s="129"/>
      <c r="F422" s="7" t="s">
        <v>5</v>
      </c>
      <c r="G422" s="17" t="s">
        <v>2</v>
      </c>
      <c r="H422" s="19">
        <f>+H420</f>
        <v>24.364465095085503</v>
      </c>
      <c r="I422" s="19">
        <f t="shared" ref="I422:M422" si="159">+I420</f>
        <v>24.656838676226524</v>
      </c>
      <c r="J422" s="19">
        <f t="shared" si="159"/>
        <v>24.952720740341245</v>
      </c>
      <c r="K422" s="19">
        <f t="shared" si="159"/>
        <v>25.252153389225342</v>
      </c>
      <c r="L422" s="19">
        <f t="shared" si="159"/>
        <v>25.555179229896048</v>
      </c>
      <c r="M422" s="19">
        <f t="shared" si="159"/>
        <v>25.861841380654795</v>
      </c>
    </row>
    <row r="424" spans="2:13" ht="13.5" thickBot="1" x14ac:dyDescent="0.25"/>
    <row r="425" spans="2:13" ht="13.5" thickBot="1" x14ac:dyDescent="0.25">
      <c r="B425" s="187" t="s">
        <v>59</v>
      </c>
      <c r="C425" s="188"/>
      <c r="D425" s="188"/>
      <c r="E425" s="188"/>
      <c r="F425" s="188"/>
      <c r="G425" s="188"/>
      <c r="H425" s="188"/>
      <c r="I425" s="188"/>
      <c r="J425" s="188"/>
      <c r="K425" s="188"/>
      <c r="L425" s="188"/>
      <c r="M425" s="189"/>
    </row>
    <row r="426" spans="2:13" ht="13.5" thickBot="1" x14ac:dyDescent="0.25">
      <c r="B426" s="190" t="s">
        <v>0</v>
      </c>
      <c r="C426" s="191"/>
      <c r="D426" s="259" t="s">
        <v>256</v>
      </c>
      <c r="E426" s="120" t="s">
        <v>257</v>
      </c>
      <c r="F426" s="176" t="s">
        <v>13</v>
      </c>
      <c r="G426" s="177"/>
      <c r="H426" s="180" t="s">
        <v>12</v>
      </c>
      <c r="I426" s="181"/>
      <c r="J426" s="181"/>
      <c r="K426" s="181"/>
      <c r="L426" s="181"/>
      <c r="M426" s="182"/>
    </row>
    <row r="427" spans="2:13" ht="13.5" thickBot="1" x14ac:dyDescent="0.25">
      <c r="B427" s="192"/>
      <c r="C427" s="193"/>
      <c r="D427" s="260"/>
      <c r="E427" s="121"/>
      <c r="F427" s="178"/>
      <c r="G427" s="179"/>
      <c r="H427" s="10" t="s">
        <v>11</v>
      </c>
      <c r="I427" s="11">
        <f>2019+1</f>
        <v>2020</v>
      </c>
      <c r="J427" s="11">
        <f>+I427+1</f>
        <v>2021</v>
      </c>
      <c r="K427" s="11">
        <f t="shared" ref="K427" si="160">+J427+1</f>
        <v>2022</v>
      </c>
      <c r="L427" s="11">
        <f t="shared" ref="L427" si="161">+K427+1</f>
        <v>2023</v>
      </c>
      <c r="M427" s="12">
        <f t="shared" ref="M427" si="162">+L427+1</f>
        <v>2024</v>
      </c>
    </row>
    <row r="428" spans="2:13" ht="22.5" customHeight="1" thickBot="1" x14ac:dyDescent="0.25">
      <c r="B428" s="183" t="s">
        <v>1</v>
      </c>
      <c r="C428" s="185" t="s">
        <v>60</v>
      </c>
      <c r="D428" s="122" t="s">
        <v>258</v>
      </c>
      <c r="E428" s="122" t="s">
        <v>258</v>
      </c>
      <c r="F428" s="2" t="s">
        <v>3</v>
      </c>
      <c r="G428" s="3" t="s">
        <v>2</v>
      </c>
      <c r="H428" s="25">
        <v>21.681128479999998</v>
      </c>
      <c r="I428" s="26">
        <v>21.941302021759999</v>
      </c>
      <c r="J428" s="26">
        <v>22.204597646021121</v>
      </c>
      <c r="K428" s="26">
        <v>22.471052817773373</v>
      </c>
      <c r="L428" s="26">
        <v>22.740705451586656</v>
      </c>
      <c r="M428" s="27">
        <v>23.013593917005693</v>
      </c>
    </row>
    <row r="429" spans="2:13" ht="29.25" customHeight="1" thickBot="1" x14ac:dyDescent="0.25">
      <c r="B429" s="184"/>
      <c r="C429" s="186"/>
      <c r="D429" s="123"/>
      <c r="E429" s="123"/>
      <c r="F429" s="4" t="s">
        <v>8</v>
      </c>
      <c r="G429" s="5" t="s">
        <v>2</v>
      </c>
      <c r="H429" s="25">
        <v>21.681128479999998</v>
      </c>
      <c r="I429" s="26">
        <v>21.941302021759999</v>
      </c>
      <c r="J429" s="26">
        <v>22.204597646021121</v>
      </c>
      <c r="K429" s="26">
        <v>22.471052817773373</v>
      </c>
      <c r="L429" s="26">
        <v>22.740705451586656</v>
      </c>
      <c r="M429" s="27">
        <v>23.013593917005693</v>
      </c>
    </row>
    <row r="430" spans="2:13" ht="19.5" customHeight="1" thickBot="1" x14ac:dyDescent="0.25">
      <c r="B430" s="183" t="s">
        <v>4</v>
      </c>
      <c r="C430" s="185" t="s">
        <v>61</v>
      </c>
      <c r="D430" s="122" t="s">
        <v>258</v>
      </c>
      <c r="E430" s="122" t="s">
        <v>258</v>
      </c>
      <c r="F430" s="2" t="s">
        <v>3</v>
      </c>
      <c r="G430" s="3" t="s">
        <v>2</v>
      </c>
      <c r="H430" s="31">
        <v>9.2479669791666677</v>
      </c>
      <c r="I430" s="34">
        <v>9.5254059885416655</v>
      </c>
      <c r="J430" s="34">
        <v>9.8111681681979164</v>
      </c>
      <c r="K430" s="34">
        <v>10.105503213243853</v>
      </c>
      <c r="L430" s="34">
        <v>10.408668309641168</v>
      </c>
      <c r="M430" s="35">
        <v>10.720928358930403</v>
      </c>
    </row>
    <row r="431" spans="2:13" ht="30" customHeight="1" thickBot="1" x14ac:dyDescent="0.25">
      <c r="B431" s="184"/>
      <c r="C431" s="186"/>
      <c r="D431" s="123"/>
      <c r="E431" s="123"/>
      <c r="F431" s="4" t="s">
        <v>8</v>
      </c>
      <c r="G431" s="5" t="s">
        <v>2</v>
      </c>
      <c r="H431" s="31">
        <v>9.2479669791666677</v>
      </c>
      <c r="I431" s="34">
        <v>9.5254059885416655</v>
      </c>
      <c r="J431" s="34">
        <v>9.8111681681979164</v>
      </c>
      <c r="K431" s="34">
        <v>10.105503213243853</v>
      </c>
      <c r="L431" s="34">
        <v>10.408668309641168</v>
      </c>
      <c r="M431" s="35">
        <v>10.720928358930403</v>
      </c>
    </row>
    <row r="432" spans="2:13" ht="12.75" customHeight="1" x14ac:dyDescent="0.2">
      <c r="B432" s="124" t="s">
        <v>59</v>
      </c>
      <c r="C432" s="125"/>
      <c r="D432" s="125"/>
      <c r="E432" s="126"/>
      <c r="F432" s="6" t="s">
        <v>3</v>
      </c>
      <c r="G432" s="16" t="s">
        <v>2</v>
      </c>
      <c r="H432" s="23">
        <f>H428+H430</f>
        <v>30.929095459166668</v>
      </c>
      <c r="I432" s="23">
        <f t="shared" ref="I432:M432" si="163">I428+I430</f>
        <v>31.466708010301666</v>
      </c>
      <c r="J432" s="23">
        <f t="shared" si="163"/>
        <v>32.015765814219037</v>
      </c>
      <c r="K432" s="23">
        <f t="shared" si="163"/>
        <v>32.576556031017226</v>
      </c>
      <c r="L432" s="23">
        <f t="shared" si="163"/>
        <v>33.149373761227821</v>
      </c>
      <c r="M432" s="23">
        <f t="shared" si="163"/>
        <v>33.734522275936094</v>
      </c>
    </row>
    <row r="433" spans="2:13" ht="13.5" thickBot="1" x14ac:dyDescent="0.25">
      <c r="B433" s="127"/>
      <c r="C433" s="128"/>
      <c r="D433" s="128"/>
      <c r="E433" s="129"/>
      <c r="F433" s="7" t="s">
        <v>5</v>
      </c>
      <c r="G433" s="17" t="s">
        <v>2</v>
      </c>
      <c r="H433" s="24">
        <f>H429+H431</f>
        <v>30.929095459166668</v>
      </c>
      <c r="I433" s="24">
        <f t="shared" ref="I433:M433" si="164">I429+I431</f>
        <v>31.466708010301666</v>
      </c>
      <c r="J433" s="24">
        <f t="shared" si="164"/>
        <v>32.015765814219037</v>
      </c>
      <c r="K433" s="24">
        <f t="shared" si="164"/>
        <v>32.576556031017226</v>
      </c>
      <c r="L433" s="24">
        <f t="shared" si="164"/>
        <v>33.149373761227821</v>
      </c>
      <c r="M433" s="24">
        <f t="shared" si="164"/>
        <v>33.734522275936094</v>
      </c>
    </row>
    <row r="435" spans="2:13" ht="13.5" thickBot="1" x14ac:dyDescent="0.25"/>
    <row r="436" spans="2:13" ht="13.5" thickBot="1" x14ac:dyDescent="0.25">
      <c r="B436" s="194" t="s">
        <v>62</v>
      </c>
      <c r="C436" s="195"/>
      <c r="D436" s="195"/>
      <c r="E436" s="195"/>
      <c r="F436" s="195"/>
      <c r="G436" s="195"/>
      <c r="H436" s="195"/>
      <c r="I436" s="195"/>
      <c r="J436" s="195"/>
      <c r="K436" s="195"/>
      <c r="L436" s="195"/>
      <c r="M436" s="196"/>
    </row>
    <row r="437" spans="2:13" ht="13.5" thickBot="1" x14ac:dyDescent="0.25">
      <c r="B437" s="190" t="s">
        <v>0</v>
      </c>
      <c r="C437" s="191"/>
      <c r="D437" s="259" t="s">
        <v>256</v>
      </c>
      <c r="E437" s="120" t="s">
        <v>257</v>
      </c>
      <c r="F437" s="176" t="s">
        <v>13</v>
      </c>
      <c r="G437" s="177"/>
      <c r="H437" s="180" t="s">
        <v>12</v>
      </c>
      <c r="I437" s="181"/>
      <c r="J437" s="181"/>
      <c r="K437" s="181"/>
      <c r="L437" s="181"/>
      <c r="M437" s="182"/>
    </row>
    <row r="438" spans="2:13" ht="13.5" thickBot="1" x14ac:dyDescent="0.25">
      <c r="B438" s="192"/>
      <c r="C438" s="193"/>
      <c r="D438" s="260"/>
      <c r="E438" s="121"/>
      <c r="F438" s="178"/>
      <c r="G438" s="179"/>
      <c r="H438" s="10" t="s">
        <v>11</v>
      </c>
      <c r="I438" s="11">
        <f>2019+1</f>
        <v>2020</v>
      </c>
      <c r="J438" s="11">
        <f>+I438+1</f>
        <v>2021</v>
      </c>
      <c r="K438" s="11">
        <f t="shared" ref="K438" si="165">+J438+1</f>
        <v>2022</v>
      </c>
      <c r="L438" s="11">
        <f t="shared" ref="L438" si="166">+K438+1</f>
        <v>2023</v>
      </c>
      <c r="M438" s="12">
        <f t="shared" ref="M438" si="167">+L438+1</f>
        <v>2024</v>
      </c>
    </row>
    <row r="439" spans="2:13" x14ac:dyDescent="0.2">
      <c r="B439" s="183" t="s">
        <v>1</v>
      </c>
      <c r="C439" s="207" t="s">
        <v>62</v>
      </c>
      <c r="D439" s="122" t="s">
        <v>258</v>
      </c>
      <c r="E439" s="122" t="s">
        <v>258</v>
      </c>
      <c r="F439" s="2" t="s">
        <v>3</v>
      </c>
      <c r="G439" s="3" t="s">
        <v>2</v>
      </c>
      <c r="H439" s="20">
        <v>37.086788171803754</v>
      </c>
      <c r="I439" s="20">
        <v>37.531829629865392</v>
      </c>
      <c r="J439" s="20">
        <v>37.982211585423784</v>
      </c>
      <c r="K439" s="20">
        <v>38.437998124448868</v>
      </c>
      <c r="L439" s="20">
        <v>38.899254101942255</v>
      </c>
      <c r="M439" s="20">
        <v>39.366045151165558</v>
      </c>
    </row>
    <row r="440" spans="2:13" ht="13.5" thickBot="1" x14ac:dyDescent="0.25">
      <c r="B440" s="184"/>
      <c r="C440" s="208"/>
      <c r="D440" s="123"/>
      <c r="E440" s="123"/>
      <c r="F440" s="4" t="s">
        <v>8</v>
      </c>
      <c r="G440" s="5" t="s">
        <v>2</v>
      </c>
      <c r="H440" s="20">
        <v>37.086788171803754</v>
      </c>
      <c r="I440" s="20">
        <v>37.531829629865392</v>
      </c>
      <c r="J440" s="20">
        <v>37.982211585423784</v>
      </c>
      <c r="K440" s="20">
        <v>38.437998124448868</v>
      </c>
      <c r="L440" s="20">
        <v>38.899254101942255</v>
      </c>
      <c r="M440" s="20">
        <v>39.366045151165558</v>
      </c>
    </row>
    <row r="441" spans="2:13" ht="12.75" customHeight="1" x14ac:dyDescent="0.2">
      <c r="B441" s="124" t="s">
        <v>62</v>
      </c>
      <c r="C441" s="125"/>
      <c r="D441" s="125"/>
      <c r="E441" s="126"/>
      <c r="F441" s="6" t="s">
        <v>3</v>
      </c>
      <c r="G441" s="16" t="s">
        <v>2</v>
      </c>
      <c r="H441" s="18">
        <f>+H439</f>
        <v>37.086788171803754</v>
      </c>
      <c r="I441" s="18">
        <f t="shared" ref="I441:M441" si="168">+I439</f>
        <v>37.531829629865392</v>
      </c>
      <c r="J441" s="18">
        <f t="shared" si="168"/>
        <v>37.982211585423784</v>
      </c>
      <c r="K441" s="18">
        <f t="shared" si="168"/>
        <v>38.437998124448868</v>
      </c>
      <c r="L441" s="18">
        <f t="shared" si="168"/>
        <v>38.899254101942255</v>
      </c>
      <c r="M441" s="18">
        <f t="shared" si="168"/>
        <v>39.366045151165558</v>
      </c>
    </row>
    <row r="442" spans="2:13" ht="13.5" thickBot="1" x14ac:dyDescent="0.25">
      <c r="B442" s="127"/>
      <c r="C442" s="128"/>
      <c r="D442" s="128"/>
      <c r="E442" s="129"/>
      <c r="F442" s="7" t="s">
        <v>5</v>
      </c>
      <c r="G442" s="17" t="s">
        <v>2</v>
      </c>
      <c r="H442" s="19">
        <f>+H440</f>
        <v>37.086788171803754</v>
      </c>
      <c r="I442" s="19">
        <f t="shared" ref="I442:M442" si="169">+I440</f>
        <v>37.531829629865392</v>
      </c>
      <c r="J442" s="19">
        <f t="shared" si="169"/>
        <v>37.982211585423784</v>
      </c>
      <c r="K442" s="19">
        <f t="shared" si="169"/>
        <v>38.437998124448868</v>
      </c>
      <c r="L442" s="19">
        <f t="shared" si="169"/>
        <v>38.899254101942255</v>
      </c>
      <c r="M442" s="19">
        <f t="shared" si="169"/>
        <v>39.366045151165558</v>
      </c>
    </row>
    <row r="444" spans="2:13" ht="13.5" thickBot="1" x14ac:dyDescent="0.25"/>
    <row r="445" spans="2:13" ht="13.5" thickBot="1" x14ac:dyDescent="0.25">
      <c r="B445" s="194" t="s">
        <v>63</v>
      </c>
      <c r="C445" s="195"/>
      <c r="D445" s="195"/>
      <c r="E445" s="195"/>
      <c r="F445" s="195"/>
      <c r="G445" s="195"/>
      <c r="H445" s="195"/>
      <c r="I445" s="195"/>
      <c r="J445" s="195"/>
      <c r="K445" s="195"/>
      <c r="L445" s="195"/>
      <c r="M445" s="196"/>
    </row>
    <row r="446" spans="2:13" ht="13.5" thickBot="1" x14ac:dyDescent="0.25">
      <c r="B446" s="190" t="s">
        <v>0</v>
      </c>
      <c r="C446" s="191"/>
      <c r="D446" s="259" t="s">
        <v>256</v>
      </c>
      <c r="E446" s="120" t="s">
        <v>257</v>
      </c>
      <c r="F446" s="176" t="s">
        <v>13</v>
      </c>
      <c r="G446" s="177"/>
      <c r="H446" s="180" t="s">
        <v>12</v>
      </c>
      <c r="I446" s="181"/>
      <c r="J446" s="181"/>
      <c r="K446" s="181"/>
      <c r="L446" s="181"/>
      <c r="M446" s="182"/>
    </row>
    <row r="447" spans="2:13" ht="13.5" thickBot="1" x14ac:dyDescent="0.25">
      <c r="B447" s="192"/>
      <c r="C447" s="193"/>
      <c r="D447" s="260"/>
      <c r="E447" s="121"/>
      <c r="F447" s="178"/>
      <c r="G447" s="179"/>
      <c r="H447" s="10" t="s">
        <v>11</v>
      </c>
      <c r="I447" s="11">
        <f>2019+1</f>
        <v>2020</v>
      </c>
      <c r="J447" s="11">
        <f>+I447+1</f>
        <v>2021</v>
      </c>
      <c r="K447" s="11">
        <f t="shared" ref="K447" si="170">+J447+1</f>
        <v>2022</v>
      </c>
      <c r="L447" s="11">
        <f t="shared" ref="L447" si="171">+K447+1</f>
        <v>2023</v>
      </c>
      <c r="M447" s="12">
        <f t="shared" ref="M447" si="172">+L447+1</f>
        <v>2024</v>
      </c>
    </row>
    <row r="448" spans="2:13" x14ac:dyDescent="0.2">
      <c r="B448" s="183" t="s">
        <v>1</v>
      </c>
      <c r="C448" s="207" t="s">
        <v>63</v>
      </c>
      <c r="D448" s="122" t="s">
        <v>258</v>
      </c>
      <c r="E448" s="122" t="s">
        <v>258</v>
      </c>
      <c r="F448" s="2" t="s">
        <v>3</v>
      </c>
      <c r="G448" s="3" t="s">
        <v>2</v>
      </c>
      <c r="H448" s="20">
        <v>7.6347110174039354</v>
      </c>
      <c r="I448" s="20">
        <v>7.7263275496127823</v>
      </c>
      <c r="J448" s="20">
        <v>7.8190434802081352</v>
      </c>
      <c r="K448" s="20">
        <v>7.9128720019706345</v>
      </c>
      <c r="L448" s="20">
        <v>8.0078264659942811</v>
      </c>
      <c r="M448" s="20">
        <v>8.1039203835862121</v>
      </c>
    </row>
    <row r="449" spans="2:14" ht="13.5" thickBot="1" x14ac:dyDescent="0.25">
      <c r="B449" s="184"/>
      <c r="C449" s="208"/>
      <c r="D449" s="123"/>
      <c r="E449" s="123"/>
      <c r="F449" s="4" t="s">
        <v>8</v>
      </c>
      <c r="G449" s="5" t="s">
        <v>2</v>
      </c>
      <c r="H449" s="20">
        <v>7.6347110174039354</v>
      </c>
      <c r="I449" s="20">
        <v>7.7263275496127823</v>
      </c>
      <c r="J449" s="20">
        <v>7.8190434802081352</v>
      </c>
      <c r="K449" s="20">
        <v>7.9128720019706345</v>
      </c>
      <c r="L449" s="20">
        <v>8.0078264659942811</v>
      </c>
      <c r="M449" s="20">
        <v>8.1039203835862121</v>
      </c>
    </row>
    <row r="450" spans="2:14" ht="12.75" customHeight="1" x14ac:dyDescent="0.2">
      <c r="B450" s="124" t="s">
        <v>63</v>
      </c>
      <c r="C450" s="125"/>
      <c r="D450" s="125"/>
      <c r="E450" s="126"/>
      <c r="F450" s="6" t="s">
        <v>3</v>
      </c>
      <c r="G450" s="16" t="s">
        <v>2</v>
      </c>
      <c r="H450" s="18">
        <f>+H448</f>
        <v>7.6347110174039354</v>
      </c>
      <c r="I450" s="18">
        <f t="shared" ref="I450:M450" si="173">+I448</f>
        <v>7.7263275496127823</v>
      </c>
      <c r="J450" s="18">
        <f t="shared" si="173"/>
        <v>7.8190434802081352</v>
      </c>
      <c r="K450" s="18">
        <f t="shared" si="173"/>
        <v>7.9128720019706345</v>
      </c>
      <c r="L450" s="18">
        <f t="shared" si="173"/>
        <v>8.0078264659942811</v>
      </c>
      <c r="M450" s="18">
        <f t="shared" si="173"/>
        <v>8.1039203835862121</v>
      </c>
    </row>
    <row r="451" spans="2:14" ht="13.5" thickBot="1" x14ac:dyDescent="0.25">
      <c r="B451" s="127"/>
      <c r="C451" s="128"/>
      <c r="D451" s="128"/>
      <c r="E451" s="129"/>
      <c r="F451" s="7" t="s">
        <v>5</v>
      </c>
      <c r="G451" s="17" t="s">
        <v>2</v>
      </c>
      <c r="H451" s="19">
        <f>+H449</f>
        <v>7.6347110174039354</v>
      </c>
      <c r="I451" s="19">
        <f t="shared" ref="I451:M451" si="174">+I449</f>
        <v>7.7263275496127823</v>
      </c>
      <c r="J451" s="19">
        <f t="shared" si="174"/>
        <v>7.8190434802081352</v>
      </c>
      <c r="K451" s="19">
        <f t="shared" si="174"/>
        <v>7.9128720019706345</v>
      </c>
      <c r="L451" s="19">
        <f t="shared" si="174"/>
        <v>8.0078264659942811</v>
      </c>
      <c r="M451" s="19">
        <f t="shared" si="174"/>
        <v>8.1039203835862121</v>
      </c>
    </row>
    <row r="452" spans="2:14" ht="13.5" thickBot="1" x14ac:dyDescent="0.25"/>
    <row r="453" spans="2:14" ht="13.5" thickBot="1" x14ac:dyDescent="0.25">
      <c r="B453" s="194" t="s">
        <v>244</v>
      </c>
      <c r="C453" s="195"/>
      <c r="D453" s="195"/>
      <c r="E453" s="195"/>
      <c r="F453" s="195"/>
      <c r="G453" s="195"/>
      <c r="H453" s="195"/>
      <c r="I453" s="195"/>
      <c r="J453" s="195"/>
      <c r="K453" s="195"/>
      <c r="L453" s="195"/>
      <c r="M453" s="196"/>
    </row>
    <row r="454" spans="2:14" ht="13.5" thickBot="1" x14ac:dyDescent="0.25">
      <c r="B454" s="190" t="s">
        <v>0</v>
      </c>
      <c r="C454" s="191"/>
      <c r="D454" s="259" t="s">
        <v>256</v>
      </c>
      <c r="E454" s="120" t="s">
        <v>257</v>
      </c>
      <c r="F454" s="176" t="s">
        <v>13</v>
      </c>
      <c r="G454" s="177"/>
      <c r="H454" s="180" t="s">
        <v>12</v>
      </c>
      <c r="I454" s="181"/>
      <c r="J454" s="181"/>
      <c r="K454" s="181"/>
      <c r="L454" s="181"/>
      <c r="M454" s="182"/>
    </row>
    <row r="455" spans="2:14" ht="13.5" thickBot="1" x14ac:dyDescent="0.25">
      <c r="B455" s="192"/>
      <c r="C455" s="193"/>
      <c r="D455" s="260"/>
      <c r="E455" s="121"/>
      <c r="F455" s="178"/>
      <c r="G455" s="179"/>
      <c r="H455" s="10" t="s">
        <v>11</v>
      </c>
      <c r="I455" s="11">
        <f>2019+1</f>
        <v>2020</v>
      </c>
      <c r="J455" s="11">
        <f>+I455+1</f>
        <v>2021</v>
      </c>
      <c r="K455" s="11">
        <f t="shared" ref="K455" si="175">+J455+1</f>
        <v>2022</v>
      </c>
      <c r="L455" s="11">
        <f t="shared" ref="L455" si="176">+K455+1</f>
        <v>2023</v>
      </c>
      <c r="M455" s="12">
        <f t="shared" ref="M455" si="177">+L455+1</f>
        <v>2024</v>
      </c>
    </row>
    <row r="456" spans="2:14" x14ac:dyDescent="0.2">
      <c r="B456" s="183" t="s">
        <v>1</v>
      </c>
      <c r="C456" s="207" t="s">
        <v>244</v>
      </c>
      <c r="D456" s="122" t="s">
        <v>258</v>
      </c>
      <c r="E456" s="122" t="s">
        <v>258</v>
      </c>
      <c r="F456" s="2" t="s">
        <v>3</v>
      </c>
      <c r="G456" s="3" t="s">
        <v>2</v>
      </c>
      <c r="H456" s="20">
        <v>0.65700000000000003</v>
      </c>
      <c r="I456" s="20">
        <v>0.67671000000000003</v>
      </c>
      <c r="J456" s="20">
        <v>0.6970113</v>
      </c>
      <c r="K456" s="20">
        <v>0.71792163900000006</v>
      </c>
      <c r="L456" s="20">
        <v>0.73945928816999995</v>
      </c>
      <c r="M456" s="20">
        <v>0.76164306681509986</v>
      </c>
    </row>
    <row r="457" spans="2:14" ht="13.5" thickBot="1" x14ac:dyDescent="0.25">
      <c r="B457" s="184"/>
      <c r="C457" s="208"/>
      <c r="D457" s="123"/>
      <c r="E457" s="123"/>
      <c r="F457" s="4" t="s">
        <v>8</v>
      </c>
      <c r="G457" s="5" t="s">
        <v>2</v>
      </c>
      <c r="H457" s="20">
        <v>0.65700000000000003</v>
      </c>
      <c r="I457" s="20">
        <v>0.67671000000000003</v>
      </c>
      <c r="J457" s="20">
        <v>0.6970113</v>
      </c>
      <c r="K457" s="20">
        <v>0.71792163900000006</v>
      </c>
      <c r="L457" s="20">
        <v>0.73945928816999995</v>
      </c>
      <c r="M457" s="20">
        <v>0.76164306681509986</v>
      </c>
    </row>
    <row r="458" spans="2:14" ht="20.25" customHeight="1" thickBot="1" x14ac:dyDescent="0.25">
      <c r="B458" s="124" t="s">
        <v>244</v>
      </c>
      <c r="C458" s="125"/>
      <c r="D458" s="125"/>
      <c r="E458" s="126"/>
      <c r="F458" s="6" t="s">
        <v>3</v>
      </c>
      <c r="G458" s="16" t="s">
        <v>2</v>
      </c>
      <c r="H458" s="18">
        <f>+H456</f>
        <v>0.65700000000000003</v>
      </c>
      <c r="I458" s="18">
        <f t="shared" ref="I458:M459" si="178">+I456</f>
        <v>0.67671000000000003</v>
      </c>
      <c r="J458" s="18">
        <f t="shared" si="178"/>
        <v>0.6970113</v>
      </c>
      <c r="K458" s="18">
        <f t="shared" si="178"/>
        <v>0.71792163900000006</v>
      </c>
      <c r="L458" s="18">
        <f t="shared" si="178"/>
        <v>0.73945928816999995</v>
      </c>
      <c r="M458" s="18">
        <f t="shared" si="178"/>
        <v>0.76164306681509986</v>
      </c>
    </row>
    <row r="459" spans="2:14" ht="18.75" customHeight="1" x14ac:dyDescent="0.2">
      <c r="B459" s="127"/>
      <c r="C459" s="128"/>
      <c r="D459" s="128"/>
      <c r="E459" s="129"/>
      <c r="F459" s="7" t="s">
        <v>5</v>
      </c>
      <c r="G459" s="17" t="s">
        <v>2</v>
      </c>
      <c r="H459" s="18">
        <f>+H457</f>
        <v>0.65700000000000003</v>
      </c>
      <c r="I459" s="18">
        <f t="shared" si="178"/>
        <v>0.67671000000000003</v>
      </c>
      <c r="J459" s="18">
        <f t="shared" si="178"/>
        <v>0.6970113</v>
      </c>
      <c r="K459" s="18">
        <f t="shared" si="178"/>
        <v>0.71792163900000006</v>
      </c>
      <c r="L459" s="18">
        <f t="shared" si="178"/>
        <v>0.73945928816999995</v>
      </c>
      <c r="M459" s="18">
        <f t="shared" si="178"/>
        <v>0.76164306681509986</v>
      </c>
    </row>
    <row r="460" spans="2:14" ht="13.5" thickBot="1" x14ac:dyDescent="0.25">
      <c r="B460" s="76"/>
      <c r="C460" s="76"/>
      <c r="D460" s="76"/>
      <c r="E460" s="76"/>
      <c r="F460" s="70"/>
      <c r="G460" s="71"/>
      <c r="H460" s="79"/>
      <c r="I460" s="79"/>
      <c r="J460" s="79"/>
      <c r="K460" s="79"/>
      <c r="L460" s="79"/>
      <c r="M460" s="79"/>
      <c r="N460" s="80"/>
    </row>
    <row r="461" spans="2:14" ht="13.5" thickBot="1" x14ac:dyDescent="0.25">
      <c r="B461" s="173" t="s">
        <v>152</v>
      </c>
      <c r="C461" s="174"/>
      <c r="D461" s="174"/>
      <c r="E461" s="174"/>
      <c r="F461" s="174"/>
      <c r="G461" s="174"/>
      <c r="H461" s="174"/>
      <c r="I461" s="174"/>
      <c r="J461" s="174"/>
      <c r="K461" s="174"/>
      <c r="L461" s="174"/>
      <c r="M461" s="175"/>
    </row>
    <row r="462" spans="2:14" ht="13.5" customHeight="1" thickBot="1" x14ac:dyDescent="0.25">
      <c r="B462" s="130" t="s">
        <v>0</v>
      </c>
      <c r="C462" s="131"/>
      <c r="D462" s="131"/>
      <c r="E462" s="148"/>
      <c r="F462" s="176" t="s">
        <v>13</v>
      </c>
      <c r="G462" s="177"/>
      <c r="H462" s="180" t="s">
        <v>12</v>
      </c>
      <c r="I462" s="181"/>
      <c r="J462" s="181"/>
      <c r="K462" s="181"/>
      <c r="L462" s="181"/>
      <c r="M462" s="182"/>
    </row>
    <row r="463" spans="2:14" ht="15.75" customHeight="1" thickBot="1" x14ac:dyDescent="0.25">
      <c r="B463" s="133"/>
      <c r="C463" s="134"/>
      <c r="D463" s="134"/>
      <c r="E463" s="149"/>
      <c r="F463" s="178"/>
      <c r="G463" s="179"/>
      <c r="H463" s="10" t="s">
        <v>11</v>
      </c>
      <c r="I463" s="11">
        <f>2019+1</f>
        <v>2020</v>
      </c>
      <c r="J463" s="11">
        <f>+I463+1</f>
        <v>2021</v>
      </c>
      <c r="K463" s="11">
        <f t="shared" ref="K463" si="179">+J463+1</f>
        <v>2022</v>
      </c>
      <c r="L463" s="11">
        <f t="shared" ref="L463" si="180">+K463+1</f>
        <v>2023</v>
      </c>
      <c r="M463" s="12">
        <f t="shared" ref="M463" si="181">+L463+1</f>
        <v>2024</v>
      </c>
    </row>
    <row r="464" spans="2:14" ht="12.75" customHeight="1" x14ac:dyDescent="0.2">
      <c r="B464" s="124" t="s">
        <v>152</v>
      </c>
      <c r="C464" s="125"/>
      <c r="D464" s="125"/>
      <c r="E464" s="126"/>
      <c r="F464" s="108" t="s">
        <v>3</v>
      </c>
      <c r="G464" s="109" t="s">
        <v>2</v>
      </c>
      <c r="H464" s="78">
        <f>+H450+H441+H432+H421+H412+H458</f>
        <v>2082.9861338214819</v>
      </c>
      <c r="I464" s="78">
        <f t="shared" ref="I464:M465" si="182">+I450+I441+I432+I421+I412+I458</f>
        <v>470.37871223473996</v>
      </c>
      <c r="J464" s="78">
        <f t="shared" si="182"/>
        <v>476.20689486935055</v>
      </c>
      <c r="K464" s="78">
        <f t="shared" si="182"/>
        <v>482.11052483821015</v>
      </c>
      <c r="L464" s="78">
        <f t="shared" si="182"/>
        <v>488.09067278360908</v>
      </c>
      <c r="M464" s="78">
        <f t="shared" si="182"/>
        <v>494.14842715377296</v>
      </c>
    </row>
    <row r="465" spans="2:13" ht="15.75" customHeight="1" thickBot="1" x14ac:dyDescent="0.25">
      <c r="B465" s="127"/>
      <c r="C465" s="128"/>
      <c r="D465" s="128"/>
      <c r="E465" s="129"/>
      <c r="F465" s="110" t="s">
        <v>8</v>
      </c>
      <c r="G465" s="111" t="s">
        <v>2</v>
      </c>
      <c r="H465" s="78">
        <f>+H451+H442+H433+H422+H413+H459</f>
        <v>2082.9861338214819</v>
      </c>
      <c r="I465" s="78">
        <f t="shared" si="182"/>
        <v>470.37871223473996</v>
      </c>
      <c r="J465" s="78">
        <f t="shared" si="182"/>
        <v>476.20689486935055</v>
      </c>
      <c r="K465" s="78">
        <f t="shared" si="182"/>
        <v>482.11052483821015</v>
      </c>
      <c r="L465" s="78">
        <f t="shared" si="182"/>
        <v>488.09067278360908</v>
      </c>
      <c r="M465" s="78">
        <f t="shared" si="182"/>
        <v>494.14842715377296</v>
      </c>
    </row>
    <row r="467" spans="2:13" ht="13.5" thickBot="1" x14ac:dyDescent="0.25"/>
    <row r="468" spans="2:13" ht="13.5" thickBot="1" x14ac:dyDescent="0.25">
      <c r="B468" s="187" t="s">
        <v>153</v>
      </c>
      <c r="C468" s="188"/>
      <c r="D468" s="188"/>
      <c r="E468" s="188"/>
      <c r="F468" s="188"/>
      <c r="G468" s="188"/>
      <c r="H468" s="188"/>
      <c r="I468" s="188"/>
      <c r="J468" s="188"/>
      <c r="K468" s="188"/>
      <c r="L468" s="188"/>
      <c r="M468" s="189"/>
    </row>
    <row r="469" spans="2:13" ht="13.5" thickBot="1" x14ac:dyDescent="0.25">
      <c r="B469" s="190" t="s">
        <v>0</v>
      </c>
      <c r="C469" s="191"/>
      <c r="D469" s="259" t="s">
        <v>256</v>
      </c>
      <c r="E469" s="120" t="s">
        <v>257</v>
      </c>
      <c r="F469" s="176" t="s">
        <v>13</v>
      </c>
      <c r="G469" s="177"/>
      <c r="H469" s="180" t="s">
        <v>12</v>
      </c>
      <c r="I469" s="181"/>
      <c r="J469" s="181"/>
      <c r="K469" s="181"/>
      <c r="L469" s="181"/>
      <c r="M469" s="182"/>
    </row>
    <row r="470" spans="2:13" ht="13.5" thickBot="1" x14ac:dyDescent="0.25">
      <c r="B470" s="192"/>
      <c r="C470" s="193"/>
      <c r="D470" s="260"/>
      <c r="E470" s="121"/>
      <c r="F470" s="178"/>
      <c r="G470" s="179"/>
      <c r="H470" s="10" t="s">
        <v>11</v>
      </c>
      <c r="I470" s="11">
        <f>2019+1</f>
        <v>2020</v>
      </c>
      <c r="J470" s="11">
        <f>+I470+1</f>
        <v>2021</v>
      </c>
      <c r="K470" s="11">
        <f t="shared" ref="K470" si="183">+J470+1</f>
        <v>2022</v>
      </c>
      <c r="L470" s="11">
        <f t="shared" ref="L470" si="184">+K470+1</f>
        <v>2023</v>
      </c>
      <c r="M470" s="12">
        <f t="shared" ref="M470" si="185">+L470+1</f>
        <v>2024</v>
      </c>
    </row>
    <row r="471" spans="2:13" ht="24" customHeight="1" thickBot="1" x14ac:dyDescent="0.25">
      <c r="B471" s="183" t="s">
        <v>1</v>
      </c>
      <c r="C471" s="185" t="s">
        <v>154</v>
      </c>
      <c r="D471" s="122" t="s">
        <v>258</v>
      </c>
      <c r="E471" s="122" t="s">
        <v>258</v>
      </c>
      <c r="F471" s="2" t="s">
        <v>3</v>
      </c>
      <c r="G471" s="3" t="s">
        <v>2</v>
      </c>
      <c r="H471" s="25">
        <v>38.705758901703788</v>
      </c>
      <c r="I471" s="26">
        <v>39.170228008524241</v>
      </c>
      <c r="J471" s="26">
        <v>7.2779537087134285</v>
      </c>
      <c r="K471" s="26">
        <v>7.36528915321799</v>
      </c>
      <c r="L471" s="26">
        <v>7.4536726230566055</v>
      </c>
      <c r="M471" s="27">
        <v>7.5431166945332864</v>
      </c>
    </row>
    <row r="472" spans="2:13" ht="29.25" customHeight="1" thickBot="1" x14ac:dyDescent="0.25">
      <c r="B472" s="184"/>
      <c r="C472" s="186"/>
      <c r="D472" s="123"/>
      <c r="E472" s="123"/>
      <c r="F472" s="4" t="s">
        <v>8</v>
      </c>
      <c r="G472" s="3" t="s">
        <v>2</v>
      </c>
      <c r="H472" s="25">
        <v>38.705758901703788</v>
      </c>
      <c r="I472" s="26">
        <v>39.170228008524241</v>
      </c>
      <c r="J472" s="26">
        <v>7.2779537087134285</v>
      </c>
      <c r="K472" s="26">
        <v>7.36528915321799</v>
      </c>
      <c r="L472" s="26">
        <v>7.4536726230566055</v>
      </c>
      <c r="M472" s="27">
        <v>7.5431166945332864</v>
      </c>
    </row>
    <row r="473" spans="2:13" ht="13.5" customHeight="1" thickBot="1" x14ac:dyDescent="0.25">
      <c r="B473" s="124" t="s">
        <v>153</v>
      </c>
      <c r="C473" s="125"/>
      <c r="D473" s="125"/>
      <c r="E473" s="126"/>
      <c r="F473" s="6" t="s">
        <v>3</v>
      </c>
      <c r="G473" s="16" t="s">
        <v>2</v>
      </c>
      <c r="H473" s="23">
        <f>+H471</f>
        <v>38.705758901703788</v>
      </c>
      <c r="I473" s="23">
        <f t="shared" ref="I473:M474" si="186">+I471</f>
        <v>39.170228008524241</v>
      </c>
      <c r="J473" s="23">
        <f t="shared" si="186"/>
        <v>7.2779537087134285</v>
      </c>
      <c r="K473" s="23">
        <f t="shared" si="186"/>
        <v>7.36528915321799</v>
      </c>
      <c r="L473" s="23">
        <f t="shared" si="186"/>
        <v>7.4536726230566055</v>
      </c>
      <c r="M473" s="23">
        <f t="shared" si="186"/>
        <v>7.5431166945332864</v>
      </c>
    </row>
    <row r="474" spans="2:13" x14ac:dyDescent="0.2">
      <c r="B474" s="127"/>
      <c r="C474" s="128"/>
      <c r="D474" s="128"/>
      <c r="E474" s="129"/>
      <c r="F474" s="7" t="s">
        <v>5</v>
      </c>
      <c r="G474" s="17" t="s">
        <v>2</v>
      </c>
      <c r="H474" s="23">
        <f>+H472</f>
        <v>38.705758901703788</v>
      </c>
      <c r="I474" s="23">
        <f t="shared" si="186"/>
        <v>39.170228008524241</v>
      </c>
      <c r="J474" s="23">
        <f t="shared" si="186"/>
        <v>7.2779537087134285</v>
      </c>
      <c r="K474" s="23">
        <f t="shared" si="186"/>
        <v>7.36528915321799</v>
      </c>
      <c r="L474" s="23">
        <f t="shared" si="186"/>
        <v>7.4536726230566055</v>
      </c>
      <c r="M474" s="23">
        <f t="shared" si="186"/>
        <v>7.5431166945332864</v>
      </c>
    </row>
    <row r="475" spans="2:13" ht="13.5" thickBot="1" x14ac:dyDescent="0.25">
      <c r="B475" s="69"/>
      <c r="C475" s="69"/>
      <c r="D475" s="69"/>
      <c r="E475" s="69"/>
      <c r="F475" s="70"/>
      <c r="G475" s="71"/>
      <c r="H475" s="72"/>
      <c r="I475" s="72"/>
      <c r="J475" s="72"/>
      <c r="K475" s="68"/>
      <c r="L475" s="68"/>
      <c r="M475" s="68"/>
    </row>
    <row r="476" spans="2:13" ht="13.5" thickBot="1" x14ac:dyDescent="0.25">
      <c r="B476" s="187" t="s">
        <v>238</v>
      </c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189"/>
    </row>
    <row r="477" spans="2:13" ht="13.5" thickBot="1" x14ac:dyDescent="0.25">
      <c r="B477" s="190" t="s">
        <v>0</v>
      </c>
      <c r="C477" s="191"/>
      <c r="D477" s="259" t="s">
        <v>256</v>
      </c>
      <c r="E477" s="120" t="s">
        <v>257</v>
      </c>
      <c r="F477" s="176" t="s">
        <v>13</v>
      </c>
      <c r="G477" s="177"/>
      <c r="H477" s="180" t="s">
        <v>12</v>
      </c>
      <c r="I477" s="181"/>
      <c r="J477" s="181"/>
      <c r="K477" s="181"/>
      <c r="L477" s="181"/>
      <c r="M477" s="182"/>
    </row>
    <row r="478" spans="2:13" ht="13.5" thickBot="1" x14ac:dyDescent="0.25">
      <c r="B478" s="192"/>
      <c r="C478" s="193"/>
      <c r="D478" s="260"/>
      <c r="E478" s="121"/>
      <c r="F478" s="178"/>
      <c r="G478" s="179"/>
      <c r="H478" s="10" t="s">
        <v>11</v>
      </c>
      <c r="I478" s="11">
        <f>2019+1</f>
        <v>2020</v>
      </c>
      <c r="J478" s="11">
        <f>+I478+1</f>
        <v>2021</v>
      </c>
      <c r="K478" s="11">
        <f t="shared" ref="K478" si="187">+J478+1</f>
        <v>2022</v>
      </c>
      <c r="L478" s="11">
        <f t="shared" ref="L478" si="188">+K478+1</f>
        <v>2023</v>
      </c>
      <c r="M478" s="12">
        <f t="shared" ref="M478" si="189">+L478+1</f>
        <v>2024</v>
      </c>
    </row>
    <row r="479" spans="2:13" ht="13.5" thickBot="1" x14ac:dyDescent="0.25">
      <c r="B479" s="183" t="s">
        <v>1</v>
      </c>
      <c r="C479" s="185" t="s">
        <v>238</v>
      </c>
      <c r="D479" s="122" t="s">
        <v>258</v>
      </c>
      <c r="E479" s="122" t="s">
        <v>258</v>
      </c>
      <c r="F479" s="2" t="s">
        <v>3</v>
      </c>
      <c r="G479" s="3" t="s">
        <v>2</v>
      </c>
      <c r="H479" s="25">
        <v>3.4492499999999997</v>
      </c>
      <c r="I479" s="26">
        <v>3.4906410000000001</v>
      </c>
      <c r="J479" s="26">
        <v>3.5325286919999992</v>
      </c>
      <c r="K479" s="26">
        <v>3.5749190363039998</v>
      </c>
      <c r="L479" s="26">
        <v>3.6178180647396481</v>
      </c>
      <c r="M479" s="27">
        <v>3.6612318815165241</v>
      </c>
    </row>
    <row r="480" spans="2:13" ht="13.5" thickBot="1" x14ac:dyDescent="0.25">
      <c r="B480" s="184"/>
      <c r="C480" s="186"/>
      <c r="D480" s="123"/>
      <c r="E480" s="123"/>
      <c r="F480" s="4" t="s">
        <v>8</v>
      </c>
      <c r="G480" s="3" t="s">
        <v>2</v>
      </c>
      <c r="H480" s="25">
        <v>3.4492499999999997</v>
      </c>
      <c r="I480" s="26">
        <v>3.4906410000000001</v>
      </c>
      <c r="J480" s="26">
        <v>3.5325286919999992</v>
      </c>
      <c r="K480" s="26">
        <v>3.5749190363039998</v>
      </c>
      <c r="L480" s="26">
        <v>3.6178180647396481</v>
      </c>
      <c r="M480" s="27">
        <v>3.6612318815165241</v>
      </c>
    </row>
    <row r="481" spans="2:13" ht="13.5" customHeight="1" thickBot="1" x14ac:dyDescent="0.25">
      <c r="B481" s="124" t="s">
        <v>153</v>
      </c>
      <c r="C481" s="125"/>
      <c r="D481" s="125"/>
      <c r="E481" s="126"/>
      <c r="F481" s="6" t="s">
        <v>3</v>
      </c>
      <c r="G481" s="16" t="s">
        <v>2</v>
      </c>
      <c r="H481" s="23">
        <f>+H479</f>
        <v>3.4492499999999997</v>
      </c>
      <c r="I481" s="23">
        <f t="shared" ref="I481:M481" si="190">+I479</f>
        <v>3.4906410000000001</v>
      </c>
      <c r="J481" s="23">
        <f t="shared" si="190"/>
        <v>3.5325286919999992</v>
      </c>
      <c r="K481" s="23">
        <f t="shared" si="190"/>
        <v>3.5749190363039998</v>
      </c>
      <c r="L481" s="23">
        <f t="shared" si="190"/>
        <v>3.6178180647396481</v>
      </c>
      <c r="M481" s="23">
        <f t="shared" si="190"/>
        <v>3.6612318815165241</v>
      </c>
    </row>
    <row r="482" spans="2:13" x14ac:dyDescent="0.2">
      <c r="B482" s="127"/>
      <c r="C482" s="128"/>
      <c r="D482" s="128"/>
      <c r="E482" s="129"/>
      <c r="F482" s="7" t="s">
        <v>5</v>
      </c>
      <c r="G482" s="17" t="s">
        <v>2</v>
      </c>
      <c r="H482" s="23">
        <f>+H480</f>
        <v>3.4492499999999997</v>
      </c>
      <c r="I482" s="23">
        <f t="shared" ref="I482:M482" si="191">+I480</f>
        <v>3.4906410000000001</v>
      </c>
      <c r="J482" s="23">
        <f t="shared" si="191"/>
        <v>3.5325286919999992</v>
      </c>
      <c r="K482" s="23">
        <f t="shared" si="191"/>
        <v>3.5749190363039998</v>
      </c>
      <c r="L482" s="23">
        <f t="shared" si="191"/>
        <v>3.6178180647396481</v>
      </c>
      <c r="M482" s="23">
        <f t="shared" si="191"/>
        <v>3.6612318815165241</v>
      </c>
    </row>
    <row r="483" spans="2:13" ht="13.5" thickBot="1" x14ac:dyDescent="0.25">
      <c r="B483" s="69"/>
      <c r="C483" s="69"/>
      <c r="D483" s="69"/>
      <c r="E483" s="69"/>
      <c r="F483" s="70"/>
      <c r="G483" s="71"/>
      <c r="H483" s="72"/>
      <c r="I483" s="72"/>
      <c r="J483" s="72"/>
      <c r="K483" s="68"/>
      <c r="L483" s="68"/>
      <c r="M483" s="68"/>
    </row>
    <row r="484" spans="2:13" ht="13.5" thickBot="1" x14ac:dyDescent="0.25">
      <c r="B484" s="187" t="s">
        <v>239</v>
      </c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189"/>
    </row>
    <row r="485" spans="2:13" ht="13.5" thickBot="1" x14ac:dyDescent="0.25">
      <c r="B485" s="190" t="s">
        <v>0</v>
      </c>
      <c r="C485" s="191"/>
      <c r="D485" s="259" t="s">
        <v>256</v>
      </c>
      <c r="E485" s="120" t="s">
        <v>257</v>
      </c>
      <c r="F485" s="176" t="s">
        <v>13</v>
      </c>
      <c r="G485" s="177"/>
      <c r="H485" s="180" t="s">
        <v>12</v>
      </c>
      <c r="I485" s="181"/>
      <c r="J485" s="181"/>
      <c r="K485" s="181"/>
      <c r="L485" s="181"/>
      <c r="M485" s="182"/>
    </row>
    <row r="486" spans="2:13" ht="13.5" thickBot="1" x14ac:dyDescent="0.25">
      <c r="B486" s="192"/>
      <c r="C486" s="193"/>
      <c r="D486" s="260"/>
      <c r="E486" s="121"/>
      <c r="F486" s="178"/>
      <c r="G486" s="179"/>
      <c r="H486" s="10" t="s">
        <v>11</v>
      </c>
      <c r="I486" s="11">
        <f>2019+1</f>
        <v>2020</v>
      </c>
      <c r="J486" s="11">
        <f>+I486+1</f>
        <v>2021</v>
      </c>
      <c r="K486" s="11">
        <f t="shared" ref="K486" si="192">+J486+1</f>
        <v>2022</v>
      </c>
      <c r="L486" s="11">
        <f t="shared" ref="L486" si="193">+K486+1</f>
        <v>2023</v>
      </c>
      <c r="M486" s="12">
        <f t="shared" ref="M486" si="194">+L486+1</f>
        <v>2024</v>
      </c>
    </row>
    <row r="487" spans="2:13" ht="13.5" thickBot="1" x14ac:dyDescent="0.25">
      <c r="B487" s="183" t="s">
        <v>1</v>
      </c>
      <c r="C487" s="185" t="s">
        <v>239</v>
      </c>
      <c r="D487" s="122" t="s">
        <v>258</v>
      </c>
      <c r="E487" s="122" t="s">
        <v>258</v>
      </c>
      <c r="F487" s="2" t="s">
        <v>3</v>
      </c>
      <c r="G487" s="3" t="s">
        <v>2</v>
      </c>
      <c r="H487" s="25">
        <v>6.5152500000000009</v>
      </c>
      <c r="I487" s="26">
        <v>6.5934330000000001</v>
      </c>
      <c r="J487" s="26">
        <v>6.6725541959999992</v>
      </c>
      <c r="K487" s="26">
        <v>6.752624846352</v>
      </c>
      <c r="L487" s="26">
        <v>6.8336563445082232</v>
      </c>
      <c r="M487" s="27">
        <v>6.9156602206423221</v>
      </c>
    </row>
    <row r="488" spans="2:13" ht="13.5" thickBot="1" x14ac:dyDescent="0.25">
      <c r="B488" s="184"/>
      <c r="C488" s="186"/>
      <c r="D488" s="123"/>
      <c r="E488" s="123"/>
      <c r="F488" s="4" t="s">
        <v>8</v>
      </c>
      <c r="G488" s="3" t="s">
        <v>2</v>
      </c>
      <c r="H488" s="25">
        <v>6.5152500000000009</v>
      </c>
      <c r="I488" s="26">
        <v>6.5934330000000001</v>
      </c>
      <c r="J488" s="26">
        <v>6.6725541959999992</v>
      </c>
      <c r="K488" s="26">
        <v>6.752624846352</v>
      </c>
      <c r="L488" s="26">
        <v>6.8336563445082232</v>
      </c>
      <c r="M488" s="27">
        <v>6.9156602206423221</v>
      </c>
    </row>
    <row r="489" spans="2:13" ht="13.5" customHeight="1" thickBot="1" x14ac:dyDescent="0.25">
      <c r="B489" s="124" t="s">
        <v>239</v>
      </c>
      <c r="C489" s="125"/>
      <c r="D489" s="125"/>
      <c r="E489" s="126"/>
      <c r="F489" s="6" t="s">
        <v>3</v>
      </c>
      <c r="G489" s="16" t="s">
        <v>2</v>
      </c>
      <c r="H489" s="23">
        <f>+H487</f>
        <v>6.5152500000000009</v>
      </c>
      <c r="I489" s="23">
        <f t="shared" ref="I489:M489" si="195">+I487</f>
        <v>6.5934330000000001</v>
      </c>
      <c r="J489" s="23">
        <f t="shared" si="195"/>
        <v>6.6725541959999992</v>
      </c>
      <c r="K489" s="23">
        <f t="shared" si="195"/>
        <v>6.752624846352</v>
      </c>
      <c r="L489" s="23">
        <f t="shared" si="195"/>
        <v>6.8336563445082232</v>
      </c>
      <c r="M489" s="23">
        <f t="shared" si="195"/>
        <v>6.9156602206423221</v>
      </c>
    </row>
    <row r="490" spans="2:13" x14ac:dyDescent="0.2">
      <c r="B490" s="127"/>
      <c r="C490" s="128"/>
      <c r="D490" s="128"/>
      <c r="E490" s="129"/>
      <c r="F490" s="7" t="s">
        <v>5</v>
      </c>
      <c r="G490" s="17" t="s">
        <v>2</v>
      </c>
      <c r="H490" s="23">
        <f>+H488</f>
        <v>6.5152500000000009</v>
      </c>
      <c r="I490" s="23">
        <f t="shared" ref="I490:M490" si="196">+I488</f>
        <v>6.5934330000000001</v>
      </c>
      <c r="J490" s="23">
        <f t="shared" si="196"/>
        <v>6.6725541959999992</v>
      </c>
      <c r="K490" s="23">
        <f t="shared" si="196"/>
        <v>6.752624846352</v>
      </c>
      <c r="L490" s="23">
        <f t="shared" si="196"/>
        <v>6.8336563445082232</v>
      </c>
      <c r="M490" s="23">
        <f t="shared" si="196"/>
        <v>6.9156602206423221</v>
      </c>
    </row>
    <row r="491" spans="2:13" ht="13.5" thickBot="1" x14ac:dyDescent="0.25">
      <c r="B491" s="69"/>
      <c r="C491" s="69"/>
      <c r="D491" s="69"/>
      <c r="E491" s="69"/>
      <c r="F491" s="70"/>
      <c r="G491" s="71"/>
      <c r="H491" s="72"/>
      <c r="I491" s="72"/>
      <c r="J491" s="72"/>
      <c r="K491" s="68"/>
      <c r="L491" s="68"/>
      <c r="M491" s="68"/>
    </row>
    <row r="492" spans="2:13" ht="13.5" thickBot="1" x14ac:dyDescent="0.25">
      <c r="B492" s="187" t="s">
        <v>249</v>
      </c>
      <c r="C492" s="188"/>
      <c r="D492" s="188"/>
      <c r="E492" s="188"/>
      <c r="F492" s="188"/>
      <c r="G492" s="188"/>
      <c r="H492" s="188"/>
      <c r="I492" s="188"/>
      <c r="J492" s="188"/>
      <c r="K492" s="188"/>
      <c r="L492" s="188"/>
      <c r="M492" s="189"/>
    </row>
    <row r="493" spans="2:13" ht="13.5" thickBot="1" x14ac:dyDescent="0.25">
      <c r="B493" s="190" t="s">
        <v>0</v>
      </c>
      <c r="C493" s="191"/>
      <c r="D493" s="259" t="s">
        <v>256</v>
      </c>
      <c r="E493" s="120" t="s">
        <v>257</v>
      </c>
      <c r="F493" s="176" t="s">
        <v>13</v>
      </c>
      <c r="G493" s="177"/>
      <c r="H493" s="180" t="s">
        <v>12</v>
      </c>
      <c r="I493" s="181"/>
      <c r="J493" s="181"/>
      <c r="K493" s="181"/>
      <c r="L493" s="181"/>
      <c r="M493" s="182"/>
    </row>
    <row r="494" spans="2:13" ht="13.5" thickBot="1" x14ac:dyDescent="0.25">
      <c r="B494" s="192"/>
      <c r="C494" s="193"/>
      <c r="D494" s="260"/>
      <c r="E494" s="121"/>
      <c r="F494" s="178"/>
      <c r="G494" s="179"/>
      <c r="H494" s="10" t="s">
        <v>11</v>
      </c>
      <c r="I494" s="11">
        <f>2019+1</f>
        <v>2020</v>
      </c>
      <c r="J494" s="11">
        <f>+I494+1</f>
        <v>2021</v>
      </c>
      <c r="K494" s="11">
        <f t="shared" ref="K494" si="197">+J494+1</f>
        <v>2022</v>
      </c>
      <c r="L494" s="11">
        <f t="shared" ref="L494" si="198">+K494+1</f>
        <v>2023</v>
      </c>
      <c r="M494" s="12">
        <f t="shared" ref="M494" si="199">+L494+1</f>
        <v>2024</v>
      </c>
    </row>
    <row r="495" spans="2:13" ht="13.5" thickBot="1" x14ac:dyDescent="0.25">
      <c r="B495" s="183" t="s">
        <v>1</v>
      </c>
      <c r="C495" s="185" t="s">
        <v>239</v>
      </c>
      <c r="D495" s="122" t="s">
        <v>258</v>
      </c>
      <c r="E495" s="122" t="s">
        <v>258</v>
      </c>
      <c r="F495" s="2" t="s">
        <v>3</v>
      </c>
      <c r="G495" s="3" t="s">
        <v>2</v>
      </c>
      <c r="H495" s="25">
        <v>5.1829999999999998</v>
      </c>
      <c r="I495" s="26">
        <v>5.2451960000000009</v>
      </c>
      <c r="J495" s="26">
        <v>5.3081383520000003</v>
      </c>
      <c r="K495" s="26">
        <v>5.3718360122240005</v>
      </c>
      <c r="L495" s="26">
        <v>5.4362980443706874</v>
      </c>
      <c r="M495" s="27">
        <v>5.5015336209031354</v>
      </c>
    </row>
    <row r="496" spans="2:13" ht="13.5" thickBot="1" x14ac:dyDescent="0.25">
      <c r="B496" s="184"/>
      <c r="C496" s="186"/>
      <c r="D496" s="123"/>
      <c r="E496" s="123"/>
      <c r="F496" s="4" t="s">
        <v>8</v>
      </c>
      <c r="G496" s="3" t="s">
        <v>2</v>
      </c>
      <c r="H496" s="25">
        <v>5.1829999999999998</v>
      </c>
      <c r="I496" s="26">
        <v>5.2451960000000009</v>
      </c>
      <c r="J496" s="26">
        <v>5.3081383520000003</v>
      </c>
      <c r="K496" s="26">
        <v>5.3718360122240005</v>
      </c>
      <c r="L496" s="26">
        <v>5.4362980443706874</v>
      </c>
      <c r="M496" s="27">
        <v>5.5015336209031354</v>
      </c>
    </row>
    <row r="497" spans="2:13" ht="13.5" customHeight="1" thickBot="1" x14ac:dyDescent="0.25">
      <c r="B497" s="124" t="s">
        <v>239</v>
      </c>
      <c r="C497" s="125"/>
      <c r="D497" s="125"/>
      <c r="E497" s="126"/>
      <c r="F497" s="6" t="s">
        <v>3</v>
      </c>
      <c r="G497" s="16" t="s">
        <v>2</v>
      </c>
      <c r="H497" s="23">
        <f>+H495</f>
        <v>5.1829999999999998</v>
      </c>
      <c r="I497" s="23">
        <f t="shared" ref="I497:M497" si="200">+I495</f>
        <v>5.2451960000000009</v>
      </c>
      <c r="J497" s="23">
        <f t="shared" si="200"/>
        <v>5.3081383520000003</v>
      </c>
      <c r="K497" s="23">
        <f t="shared" si="200"/>
        <v>5.3718360122240005</v>
      </c>
      <c r="L497" s="23">
        <f t="shared" si="200"/>
        <v>5.4362980443706874</v>
      </c>
      <c r="M497" s="23">
        <f t="shared" si="200"/>
        <v>5.5015336209031354</v>
      </c>
    </row>
    <row r="498" spans="2:13" x14ac:dyDescent="0.2">
      <c r="B498" s="127"/>
      <c r="C498" s="128"/>
      <c r="D498" s="128"/>
      <c r="E498" s="129"/>
      <c r="F498" s="7" t="s">
        <v>5</v>
      </c>
      <c r="G498" s="17" t="s">
        <v>2</v>
      </c>
      <c r="H498" s="23">
        <f>+H496</f>
        <v>5.1829999999999998</v>
      </c>
      <c r="I498" s="23">
        <f t="shared" ref="I498:M498" si="201">+I496</f>
        <v>5.2451960000000009</v>
      </c>
      <c r="J498" s="23">
        <f t="shared" si="201"/>
        <v>5.3081383520000003</v>
      </c>
      <c r="K498" s="23">
        <f t="shared" si="201"/>
        <v>5.3718360122240005</v>
      </c>
      <c r="L498" s="23">
        <f t="shared" si="201"/>
        <v>5.4362980443706874</v>
      </c>
      <c r="M498" s="23">
        <f t="shared" si="201"/>
        <v>5.5015336209031354</v>
      </c>
    </row>
    <row r="499" spans="2:13" ht="13.5" thickBot="1" x14ac:dyDescent="0.25">
      <c r="B499" s="69"/>
      <c r="C499" s="69"/>
      <c r="D499" s="69"/>
      <c r="E499" s="69"/>
      <c r="F499" s="70"/>
      <c r="G499" s="71"/>
      <c r="H499" s="72"/>
      <c r="I499" s="72"/>
      <c r="J499" s="72"/>
      <c r="K499" s="68"/>
      <c r="L499" s="68"/>
      <c r="M499" s="68"/>
    </row>
    <row r="500" spans="2:13" ht="13.5" thickBot="1" x14ac:dyDescent="0.25">
      <c r="B500" s="219" t="s">
        <v>237</v>
      </c>
      <c r="C500" s="220"/>
      <c r="D500" s="220"/>
      <c r="E500" s="220"/>
      <c r="F500" s="220"/>
      <c r="G500" s="220"/>
      <c r="H500" s="220"/>
      <c r="I500" s="220"/>
      <c r="J500" s="220"/>
      <c r="K500" s="220"/>
      <c r="L500" s="220"/>
      <c r="M500" s="221"/>
    </row>
    <row r="501" spans="2:13" ht="15.75" customHeight="1" thickBot="1" x14ac:dyDescent="0.25">
      <c r="B501" s="130" t="s">
        <v>0</v>
      </c>
      <c r="C501" s="131"/>
      <c r="D501" s="131"/>
      <c r="E501" s="148"/>
      <c r="F501" s="201" t="s">
        <v>13</v>
      </c>
      <c r="G501" s="177"/>
      <c r="H501" s="180" t="s">
        <v>12</v>
      </c>
      <c r="I501" s="181"/>
      <c r="J501" s="181"/>
      <c r="K501" s="181"/>
      <c r="L501" s="181"/>
      <c r="M501" s="182"/>
    </row>
    <row r="502" spans="2:13" ht="15.75" customHeight="1" thickBot="1" x14ac:dyDescent="0.25">
      <c r="B502" s="133"/>
      <c r="C502" s="134"/>
      <c r="D502" s="134"/>
      <c r="E502" s="149"/>
      <c r="F502" s="202"/>
      <c r="G502" s="179"/>
      <c r="H502" s="10" t="s">
        <v>11</v>
      </c>
      <c r="I502" s="11">
        <f>2019+1</f>
        <v>2020</v>
      </c>
      <c r="J502" s="11">
        <f>+I502+1</f>
        <v>2021</v>
      </c>
      <c r="K502" s="11">
        <f t="shared" ref="K502" si="202">+J502+1</f>
        <v>2022</v>
      </c>
      <c r="L502" s="11">
        <f t="shared" ref="L502" si="203">+K502+1</f>
        <v>2023</v>
      </c>
      <c r="M502" s="12">
        <f t="shared" ref="M502" si="204">+L502+1</f>
        <v>2024</v>
      </c>
    </row>
    <row r="503" spans="2:13" ht="13.5" customHeight="1" thickBot="1" x14ac:dyDescent="0.25">
      <c r="B503" s="136" t="s">
        <v>237</v>
      </c>
      <c r="C503" s="125"/>
      <c r="D503" s="125"/>
      <c r="E503" s="137"/>
      <c r="F503" s="2" t="s">
        <v>3</v>
      </c>
      <c r="G503" s="3" t="s">
        <v>2</v>
      </c>
      <c r="H503" s="25">
        <f>+H497+H489+H481+H473</f>
        <v>53.853258901703789</v>
      </c>
      <c r="I503" s="25">
        <f t="shared" ref="I503:M504" si="205">+I497+I489+I481+I473</f>
        <v>54.499498008524242</v>
      </c>
      <c r="J503" s="25">
        <f t="shared" si="205"/>
        <v>22.791174948713429</v>
      </c>
      <c r="K503" s="25">
        <f t="shared" si="205"/>
        <v>23.06466904809799</v>
      </c>
      <c r="L503" s="25">
        <f t="shared" si="205"/>
        <v>23.341445076675164</v>
      </c>
      <c r="M503" s="25">
        <f t="shared" si="205"/>
        <v>23.621542417595268</v>
      </c>
    </row>
    <row r="504" spans="2:13" ht="15.75" customHeight="1" thickBot="1" x14ac:dyDescent="0.25">
      <c r="B504" s="138"/>
      <c r="C504" s="139"/>
      <c r="D504" s="139"/>
      <c r="E504" s="140"/>
      <c r="F504" s="4" t="s">
        <v>8</v>
      </c>
      <c r="G504" s="3" t="s">
        <v>2</v>
      </c>
      <c r="H504" s="25">
        <f>+H498+H490+H482+H474</f>
        <v>53.853258901703789</v>
      </c>
      <c r="I504" s="25">
        <f t="shared" si="205"/>
        <v>54.499498008524242</v>
      </c>
      <c r="J504" s="25">
        <f t="shared" si="205"/>
        <v>22.791174948713429</v>
      </c>
      <c r="K504" s="25">
        <f t="shared" si="205"/>
        <v>23.06466904809799</v>
      </c>
      <c r="L504" s="25">
        <f t="shared" si="205"/>
        <v>23.341445076675164</v>
      </c>
      <c r="M504" s="25">
        <f t="shared" si="205"/>
        <v>23.621542417595268</v>
      </c>
    </row>
    <row r="505" spans="2:13" x14ac:dyDescent="0.2">
      <c r="B505" s="69"/>
      <c r="C505" s="69"/>
      <c r="D505" s="69"/>
      <c r="E505" s="69"/>
      <c r="F505" s="70"/>
      <c r="G505" s="71"/>
      <c r="H505" s="72"/>
      <c r="I505" s="72"/>
      <c r="J505" s="72"/>
      <c r="K505" s="68"/>
      <c r="L505" s="68"/>
      <c r="M505" s="68"/>
    </row>
    <row r="507" spans="2:13" ht="13.5" thickBot="1" x14ac:dyDescent="0.25"/>
    <row r="508" spans="2:13" ht="13.5" thickBot="1" x14ac:dyDescent="0.25">
      <c r="B508" s="187" t="s">
        <v>64</v>
      </c>
      <c r="C508" s="188"/>
      <c r="D508" s="188"/>
      <c r="E508" s="188"/>
      <c r="F508" s="188"/>
      <c r="G508" s="188"/>
      <c r="H508" s="188"/>
      <c r="I508" s="188"/>
      <c r="J508" s="188"/>
      <c r="K508" s="188"/>
      <c r="L508" s="188"/>
      <c r="M508" s="189"/>
    </row>
    <row r="509" spans="2:13" ht="13.5" thickBot="1" x14ac:dyDescent="0.25">
      <c r="B509" s="190" t="s">
        <v>0</v>
      </c>
      <c r="C509" s="191"/>
      <c r="D509" s="259" t="s">
        <v>256</v>
      </c>
      <c r="E509" s="120" t="s">
        <v>257</v>
      </c>
      <c r="F509" s="176" t="s">
        <v>13</v>
      </c>
      <c r="G509" s="177"/>
      <c r="H509" s="180" t="s">
        <v>12</v>
      </c>
      <c r="I509" s="181"/>
      <c r="J509" s="181"/>
      <c r="K509" s="181"/>
      <c r="L509" s="181"/>
      <c r="M509" s="182"/>
    </row>
    <row r="510" spans="2:13" ht="13.5" thickBot="1" x14ac:dyDescent="0.25">
      <c r="B510" s="192"/>
      <c r="C510" s="193"/>
      <c r="D510" s="260"/>
      <c r="E510" s="121"/>
      <c r="F510" s="178"/>
      <c r="G510" s="179"/>
      <c r="H510" s="10" t="s">
        <v>11</v>
      </c>
      <c r="I510" s="11">
        <f>2019+1</f>
        <v>2020</v>
      </c>
      <c r="J510" s="11">
        <f>+I510+1</f>
        <v>2021</v>
      </c>
      <c r="K510" s="11">
        <f t="shared" ref="K510" si="206">+J510+1</f>
        <v>2022</v>
      </c>
      <c r="L510" s="11">
        <f t="shared" ref="L510" si="207">+K510+1</f>
        <v>2023</v>
      </c>
      <c r="M510" s="12">
        <f t="shared" ref="M510" si="208">+L510+1</f>
        <v>2024</v>
      </c>
    </row>
    <row r="511" spans="2:13" ht="25.5" customHeight="1" thickBot="1" x14ac:dyDescent="0.25">
      <c r="B511" s="183" t="s">
        <v>1</v>
      </c>
      <c r="C511" s="185" t="s">
        <v>65</v>
      </c>
      <c r="D511" s="147" t="s">
        <v>268</v>
      </c>
      <c r="E511" s="147">
        <v>2013</v>
      </c>
      <c r="F511" s="2" t="s">
        <v>3</v>
      </c>
      <c r="G511" s="3" t="s">
        <v>2</v>
      </c>
      <c r="H511" s="25">
        <v>22.304328749999996</v>
      </c>
      <c r="I511" s="26">
        <v>4.1442156556020002</v>
      </c>
      <c r="J511" s="26">
        <v>4.193946243469223</v>
      </c>
      <c r="K511" s="26">
        <v>4.2442735983908539</v>
      </c>
      <c r="L511" s="26">
        <v>4.2952048815715447</v>
      </c>
      <c r="M511" s="27">
        <v>4.3467473401504018</v>
      </c>
    </row>
    <row r="512" spans="2:13" ht="19.5" customHeight="1" thickBot="1" x14ac:dyDescent="0.25">
      <c r="B512" s="184"/>
      <c r="C512" s="186"/>
      <c r="D512" s="122"/>
      <c r="E512" s="122"/>
      <c r="F512" s="4" t="s">
        <v>8</v>
      </c>
      <c r="G512" s="3" t="s">
        <v>2</v>
      </c>
      <c r="H512" s="25">
        <v>22.304328749999996</v>
      </c>
      <c r="I512" s="26">
        <v>4.1442156556020002</v>
      </c>
      <c r="J512" s="26">
        <v>4.193946243469223</v>
      </c>
      <c r="K512" s="26">
        <v>4.2442735983908539</v>
      </c>
      <c r="L512" s="26">
        <v>4.2952048815715447</v>
      </c>
      <c r="M512" s="27">
        <v>4.3467473401504018</v>
      </c>
    </row>
    <row r="513" spans="2:13" ht="18" customHeight="1" thickBot="1" x14ac:dyDescent="0.25">
      <c r="B513" s="183" t="s">
        <v>4</v>
      </c>
      <c r="C513" s="185" t="s">
        <v>66</v>
      </c>
      <c r="D513" s="122"/>
      <c r="E513" s="122"/>
      <c r="F513" s="2" t="s">
        <v>3</v>
      </c>
      <c r="G513" s="3" t="s">
        <v>2</v>
      </c>
      <c r="H513" s="25">
        <v>8.9217314999999999</v>
      </c>
      <c r="I513" s="26">
        <v>1.6576862622408</v>
      </c>
      <c r="J513" s="26">
        <v>1.6775784973876893</v>
      </c>
      <c r="K513" s="26">
        <v>1.6977094393563421</v>
      </c>
      <c r="L513" s="26">
        <v>1.718081952628618</v>
      </c>
      <c r="M513" s="27">
        <v>1.7386989360601615</v>
      </c>
    </row>
    <row r="514" spans="2:13" ht="21" customHeight="1" thickBot="1" x14ac:dyDescent="0.25">
      <c r="B514" s="184"/>
      <c r="C514" s="186"/>
      <c r="D514" s="122"/>
      <c r="E514" s="122"/>
      <c r="F514" s="4" t="s">
        <v>8</v>
      </c>
      <c r="G514" s="3" t="s">
        <v>2</v>
      </c>
      <c r="H514" s="25">
        <v>8.9217314999999999</v>
      </c>
      <c r="I514" s="26">
        <v>1.6576862622408</v>
      </c>
      <c r="J514" s="26">
        <v>1.6775784973876893</v>
      </c>
      <c r="K514" s="26">
        <v>1.6977094393563421</v>
      </c>
      <c r="L514" s="26">
        <v>1.718081952628618</v>
      </c>
      <c r="M514" s="27">
        <v>1.7386989360601615</v>
      </c>
    </row>
    <row r="515" spans="2:13" ht="17.25" customHeight="1" thickBot="1" x14ac:dyDescent="0.25">
      <c r="B515" s="183" t="s">
        <v>6</v>
      </c>
      <c r="C515" s="185" t="s">
        <v>67</v>
      </c>
      <c r="D515" s="122"/>
      <c r="E515" s="122"/>
      <c r="F515" s="2" t="s">
        <v>3</v>
      </c>
      <c r="G515" s="3" t="s">
        <v>2</v>
      </c>
      <c r="H515" s="25">
        <v>10.904338499999998</v>
      </c>
      <c r="I515" s="26">
        <v>2.0260609871831998</v>
      </c>
      <c r="J515" s="26">
        <v>2.0503737190293982</v>
      </c>
      <c r="K515" s="26">
        <v>2.0749782036577513</v>
      </c>
      <c r="L515" s="26">
        <v>2.0998779421016445</v>
      </c>
      <c r="M515" s="27">
        <v>2.1250764774068638</v>
      </c>
    </row>
    <row r="516" spans="2:13" ht="22.5" customHeight="1" thickBot="1" x14ac:dyDescent="0.25">
      <c r="B516" s="184"/>
      <c r="C516" s="186"/>
      <c r="D516" s="123"/>
      <c r="E516" s="123"/>
      <c r="F516" s="4" t="s">
        <v>8</v>
      </c>
      <c r="G516" s="3" t="s">
        <v>2</v>
      </c>
      <c r="H516" s="25">
        <v>10.904338499999998</v>
      </c>
      <c r="I516" s="26">
        <v>2.0260609871831998</v>
      </c>
      <c r="J516" s="26">
        <v>2.0503737190293982</v>
      </c>
      <c r="K516" s="26">
        <v>2.0749782036577513</v>
      </c>
      <c r="L516" s="26">
        <v>2.0998779421016445</v>
      </c>
      <c r="M516" s="27">
        <v>2.1250764774068638</v>
      </c>
    </row>
    <row r="517" spans="2:13" ht="21.75" customHeight="1" thickBot="1" x14ac:dyDescent="0.25">
      <c r="B517" s="183" t="s">
        <v>7</v>
      </c>
      <c r="C517" s="185" t="s">
        <v>68</v>
      </c>
      <c r="D517" s="122" t="s">
        <v>258</v>
      </c>
      <c r="E517" s="122" t="s">
        <v>258</v>
      </c>
      <c r="F517" s="2" t="s">
        <v>3</v>
      </c>
      <c r="G517" s="3" t="s">
        <v>2</v>
      </c>
      <c r="H517" s="25">
        <v>7.4347762499999988</v>
      </c>
      <c r="I517" s="26">
        <v>1.3814052185339998</v>
      </c>
      <c r="J517" s="26">
        <v>1.3979820811564074</v>
      </c>
      <c r="K517" s="26">
        <v>1.4147578661302849</v>
      </c>
      <c r="L517" s="26">
        <v>1.4317349605238481</v>
      </c>
      <c r="M517" s="27">
        <v>1.4489157800501342</v>
      </c>
    </row>
    <row r="518" spans="2:13" ht="24" customHeight="1" thickBot="1" x14ac:dyDescent="0.25">
      <c r="B518" s="184"/>
      <c r="C518" s="186"/>
      <c r="D518" s="123"/>
      <c r="E518" s="123"/>
      <c r="F518" s="4" t="s">
        <v>8</v>
      </c>
      <c r="G518" s="3" t="s">
        <v>2</v>
      </c>
      <c r="H518" s="25">
        <v>7.4347762499999988</v>
      </c>
      <c r="I518" s="26">
        <v>1.3814052185339998</v>
      </c>
      <c r="J518" s="26">
        <v>1.3979820811564074</v>
      </c>
      <c r="K518" s="26">
        <v>1.4147578661302849</v>
      </c>
      <c r="L518" s="26">
        <v>1.4317349605238481</v>
      </c>
      <c r="M518" s="27">
        <v>1.4489157800501342</v>
      </c>
    </row>
    <row r="519" spans="2:13" ht="13.5" customHeight="1" thickBot="1" x14ac:dyDescent="0.25">
      <c r="B519" s="124" t="s">
        <v>64</v>
      </c>
      <c r="C519" s="125"/>
      <c r="D519" s="125"/>
      <c r="E519" s="126"/>
      <c r="F519" s="6" t="s">
        <v>3</v>
      </c>
      <c r="G519" s="16" t="s">
        <v>2</v>
      </c>
      <c r="H519" s="23">
        <f>H511+H513+H515+H517</f>
        <v>49.565174999999996</v>
      </c>
      <c r="I519" s="23">
        <f t="shared" ref="I519:M520" si="209">I511+I513+I515+I517</f>
        <v>9.2093681235600009</v>
      </c>
      <c r="J519" s="23">
        <f t="shared" si="209"/>
        <v>9.3198805410427177</v>
      </c>
      <c r="K519" s="23">
        <f t="shared" si="209"/>
        <v>9.4317191075352333</v>
      </c>
      <c r="L519" s="23">
        <f t="shared" si="209"/>
        <v>9.5448997368256538</v>
      </c>
      <c r="M519" s="23">
        <f t="shared" si="209"/>
        <v>9.6594385336675614</v>
      </c>
    </row>
    <row r="520" spans="2:13" x14ac:dyDescent="0.2">
      <c r="B520" s="127"/>
      <c r="C520" s="128"/>
      <c r="D520" s="128"/>
      <c r="E520" s="129"/>
      <c r="F520" s="7" t="s">
        <v>5</v>
      </c>
      <c r="G520" s="17" t="s">
        <v>2</v>
      </c>
      <c r="H520" s="23">
        <f>H512+H514+H516+H518</f>
        <v>49.565174999999996</v>
      </c>
      <c r="I520" s="23">
        <f t="shared" si="209"/>
        <v>9.2093681235600009</v>
      </c>
      <c r="J520" s="23">
        <f t="shared" si="209"/>
        <v>9.3198805410427177</v>
      </c>
      <c r="K520" s="23">
        <f t="shared" si="209"/>
        <v>9.4317191075352333</v>
      </c>
      <c r="L520" s="23">
        <f t="shared" si="209"/>
        <v>9.5448997368256538</v>
      </c>
      <c r="M520" s="23">
        <f t="shared" si="209"/>
        <v>9.6594385336675614</v>
      </c>
    </row>
    <row r="522" spans="2:13" ht="13.5" thickBot="1" x14ac:dyDescent="0.25"/>
    <row r="523" spans="2:13" ht="13.5" thickBot="1" x14ac:dyDescent="0.25">
      <c r="B523" s="187" t="s">
        <v>69</v>
      </c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9"/>
    </row>
    <row r="524" spans="2:13" ht="13.5" thickBot="1" x14ac:dyDescent="0.25">
      <c r="B524" s="190" t="s">
        <v>0</v>
      </c>
      <c r="C524" s="191"/>
      <c r="D524" s="259" t="s">
        <v>256</v>
      </c>
      <c r="E524" s="120" t="s">
        <v>257</v>
      </c>
      <c r="F524" s="176" t="s">
        <v>13</v>
      </c>
      <c r="G524" s="177"/>
      <c r="H524" s="180" t="s">
        <v>12</v>
      </c>
      <c r="I524" s="181"/>
      <c r="J524" s="181"/>
      <c r="K524" s="181"/>
      <c r="L524" s="181"/>
      <c r="M524" s="182"/>
    </row>
    <row r="525" spans="2:13" ht="13.5" thickBot="1" x14ac:dyDescent="0.25">
      <c r="B525" s="192"/>
      <c r="C525" s="193"/>
      <c r="D525" s="260"/>
      <c r="E525" s="121"/>
      <c r="F525" s="178"/>
      <c r="G525" s="179"/>
      <c r="H525" s="10" t="s">
        <v>11</v>
      </c>
      <c r="I525" s="11">
        <f>2019+1</f>
        <v>2020</v>
      </c>
      <c r="J525" s="11">
        <f>+I525+1</f>
        <v>2021</v>
      </c>
      <c r="K525" s="11">
        <f t="shared" ref="K525" si="210">+J525+1</f>
        <v>2022</v>
      </c>
      <c r="L525" s="11">
        <f t="shared" ref="L525" si="211">+K525+1</f>
        <v>2023</v>
      </c>
      <c r="M525" s="12">
        <f t="shared" ref="M525" si="212">+L525+1</f>
        <v>2024</v>
      </c>
    </row>
    <row r="526" spans="2:13" ht="25.5" customHeight="1" thickBot="1" x14ac:dyDescent="0.25">
      <c r="B526" s="183" t="s">
        <v>1</v>
      </c>
      <c r="C526" s="185" t="s">
        <v>70</v>
      </c>
      <c r="D526" s="147" t="s">
        <v>268</v>
      </c>
      <c r="E526" s="147">
        <v>2012</v>
      </c>
      <c r="F526" s="2" t="s">
        <v>3</v>
      </c>
      <c r="G526" s="3" t="s">
        <v>2</v>
      </c>
      <c r="H526" s="25">
        <v>41.219629125177811</v>
      </c>
      <c r="I526" s="26">
        <v>7.6587389942712365</v>
      </c>
      <c r="J526" s="26">
        <v>7.7506438622024909</v>
      </c>
      <c r="K526" s="26">
        <v>7.8436515885489237</v>
      </c>
      <c r="L526" s="26">
        <v>7.9377754076115083</v>
      </c>
      <c r="M526" s="27">
        <v>8.0330287125028477</v>
      </c>
    </row>
    <row r="527" spans="2:13" ht="21" customHeight="1" thickBot="1" x14ac:dyDescent="0.25">
      <c r="B527" s="184"/>
      <c r="C527" s="186"/>
      <c r="D527" s="122"/>
      <c r="E527" s="122"/>
      <c r="F527" s="4" t="s">
        <v>8</v>
      </c>
      <c r="G527" s="3" t="s">
        <v>2</v>
      </c>
      <c r="H527" s="25">
        <v>41.219629125177811</v>
      </c>
      <c r="I527" s="26">
        <v>7.6587389942712365</v>
      </c>
      <c r="J527" s="26">
        <v>7.7506438622024909</v>
      </c>
      <c r="K527" s="26">
        <v>7.8436515885489237</v>
      </c>
      <c r="L527" s="26">
        <v>7.9377754076115083</v>
      </c>
      <c r="M527" s="27">
        <v>8.0330287125028477</v>
      </c>
    </row>
    <row r="528" spans="2:13" ht="28.5" customHeight="1" thickBot="1" x14ac:dyDescent="0.25">
      <c r="B528" s="183" t="s">
        <v>4</v>
      </c>
      <c r="C528" s="185" t="s">
        <v>71</v>
      </c>
      <c r="D528" s="122"/>
      <c r="E528" s="122"/>
      <c r="F528" s="2" t="s">
        <v>3</v>
      </c>
      <c r="G528" s="3" t="s">
        <v>2</v>
      </c>
      <c r="H528" s="25">
        <v>2.1448647818871498</v>
      </c>
      <c r="I528" s="26">
        <v>0.39852274004193461</v>
      </c>
      <c r="J528" s="26">
        <v>0.40330501292243764</v>
      </c>
      <c r="K528" s="26">
        <v>0.40814467307750707</v>
      </c>
      <c r="L528" s="26">
        <v>0.41304240915443707</v>
      </c>
      <c r="M528" s="27">
        <v>0.41799891806429029</v>
      </c>
    </row>
    <row r="529" spans="2:13" ht="26.25" customHeight="1" thickBot="1" x14ac:dyDescent="0.25">
      <c r="B529" s="184"/>
      <c r="C529" s="186"/>
      <c r="D529" s="122"/>
      <c r="E529" s="122"/>
      <c r="F529" s="4" t="s">
        <v>8</v>
      </c>
      <c r="G529" s="3" t="s">
        <v>2</v>
      </c>
      <c r="H529" s="25">
        <v>2.1448647818871498</v>
      </c>
      <c r="I529" s="26">
        <v>0.39852274004193461</v>
      </c>
      <c r="J529" s="26">
        <v>0.40330501292243764</v>
      </c>
      <c r="K529" s="26">
        <v>0.40814467307750707</v>
      </c>
      <c r="L529" s="26">
        <v>0.41304240915443707</v>
      </c>
      <c r="M529" s="27">
        <v>0.41799891806429029</v>
      </c>
    </row>
    <row r="530" spans="2:13" ht="33.75" customHeight="1" thickBot="1" x14ac:dyDescent="0.25">
      <c r="B530" s="183" t="s">
        <v>6</v>
      </c>
      <c r="C530" s="185" t="s">
        <v>72</v>
      </c>
      <c r="D530" s="122"/>
      <c r="E530" s="122"/>
      <c r="F530" s="2" t="s">
        <v>3</v>
      </c>
      <c r="G530" s="3" t="s">
        <v>2</v>
      </c>
      <c r="H530" s="25">
        <v>1.4228310929350403</v>
      </c>
      <c r="I530" s="26">
        <v>0.26436657012682785</v>
      </c>
      <c r="J530" s="26">
        <v>0.26753896896834978</v>
      </c>
      <c r="K530" s="26">
        <v>0.27074943659597001</v>
      </c>
      <c r="L530" s="26">
        <v>0.27399842983512163</v>
      </c>
      <c r="M530" s="27">
        <v>0.27728641099314311</v>
      </c>
    </row>
    <row r="531" spans="2:13" ht="24" customHeight="1" thickBot="1" x14ac:dyDescent="0.25">
      <c r="B531" s="184"/>
      <c r="C531" s="186"/>
      <c r="D531" s="123"/>
      <c r="E531" s="123"/>
      <c r="F531" s="4" t="s">
        <v>8</v>
      </c>
      <c r="G531" s="3" t="s">
        <v>2</v>
      </c>
      <c r="H531" s="25">
        <v>1.4228310929350403</v>
      </c>
      <c r="I531" s="26">
        <v>0.26436657012682785</v>
      </c>
      <c r="J531" s="26">
        <v>0.26753896896834978</v>
      </c>
      <c r="K531" s="26">
        <v>0.27074943659597001</v>
      </c>
      <c r="L531" s="26">
        <v>0.27399842983512163</v>
      </c>
      <c r="M531" s="27">
        <v>0.27728641099314311</v>
      </c>
    </row>
    <row r="532" spans="2:13" ht="12.75" customHeight="1" x14ac:dyDescent="0.2">
      <c r="B532" s="124" t="s">
        <v>69</v>
      </c>
      <c r="C532" s="125"/>
      <c r="D532" s="125"/>
      <c r="E532" s="126"/>
      <c r="F532" s="6" t="s">
        <v>3</v>
      </c>
      <c r="G532" s="16" t="s">
        <v>2</v>
      </c>
      <c r="H532" s="23">
        <f>+H526+H528+H530</f>
        <v>44.787325000000003</v>
      </c>
      <c r="I532" s="23">
        <f t="shared" ref="I532:M532" si="213">+I526+I528+I530</f>
        <v>8.321628304439999</v>
      </c>
      <c r="J532" s="23">
        <f t="shared" si="213"/>
        <v>8.4214878440932779</v>
      </c>
      <c r="K532" s="23">
        <f t="shared" si="213"/>
        <v>8.5225456982224017</v>
      </c>
      <c r="L532" s="23">
        <f t="shared" si="213"/>
        <v>8.6248162466010658</v>
      </c>
      <c r="M532" s="23">
        <f t="shared" si="213"/>
        <v>8.7283140415602816</v>
      </c>
    </row>
    <row r="533" spans="2:13" ht="13.5" thickBot="1" x14ac:dyDescent="0.25">
      <c r="B533" s="127"/>
      <c r="C533" s="128"/>
      <c r="D533" s="128"/>
      <c r="E533" s="129"/>
      <c r="F533" s="7" t="s">
        <v>5</v>
      </c>
      <c r="G533" s="17" t="s">
        <v>2</v>
      </c>
      <c r="H533" s="24">
        <f>+H527+H529+H531</f>
        <v>44.787325000000003</v>
      </c>
      <c r="I533" s="24">
        <f t="shared" ref="I533:M533" si="214">+I527+I529+I531</f>
        <v>8.321628304439999</v>
      </c>
      <c r="J533" s="24">
        <f t="shared" si="214"/>
        <v>8.4214878440932779</v>
      </c>
      <c r="K533" s="24">
        <f t="shared" si="214"/>
        <v>8.5225456982224017</v>
      </c>
      <c r="L533" s="24">
        <f t="shared" si="214"/>
        <v>8.6248162466010658</v>
      </c>
      <c r="M533" s="24">
        <f t="shared" si="214"/>
        <v>8.7283140415602816</v>
      </c>
    </row>
    <row r="535" spans="2:13" ht="13.5" thickBot="1" x14ac:dyDescent="0.25"/>
    <row r="536" spans="2:13" ht="13.5" thickBot="1" x14ac:dyDescent="0.25">
      <c r="B536" s="187" t="s">
        <v>73</v>
      </c>
      <c r="C536" s="188"/>
      <c r="D536" s="188"/>
      <c r="E536" s="188"/>
      <c r="F536" s="188"/>
      <c r="G536" s="188"/>
      <c r="H536" s="188"/>
      <c r="I536" s="188"/>
      <c r="J536" s="188"/>
      <c r="K536" s="188"/>
      <c r="L536" s="188"/>
      <c r="M536" s="189"/>
    </row>
    <row r="537" spans="2:13" ht="13.5" thickBot="1" x14ac:dyDescent="0.25">
      <c r="B537" s="190" t="s">
        <v>0</v>
      </c>
      <c r="C537" s="191"/>
      <c r="D537" s="259" t="s">
        <v>256</v>
      </c>
      <c r="E537" s="120" t="s">
        <v>257</v>
      </c>
      <c r="F537" s="176" t="s">
        <v>13</v>
      </c>
      <c r="G537" s="177"/>
      <c r="H537" s="180" t="s">
        <v>12</v>
      </c>
      <c r="I537" s="181"/>
      <c r="J537" s="181"/>
      <c r="K537" s="181"/>
      <c r="L537" s="181"/>
      <c r="M537" s="182"/>
    </row>
    <row r="538" spans="2:13" ht="13.5" thickBot="1" x14ac:dyDescent="0.25">
      <c r="B538" s="192"/>
      <c r="C538" s="193"/>
      <c r="D538" s="260"/>
      <c r="E538" s="121"/>
      <c r="F538" s="178"/>
      <c r="G538" s="179"/>
      <c r="H538" s="10" t="s">
        <v>11</v>
      </c>
      <c r="I538" s="11">
        <f>2019+1</f>
        <v>2020</v>
      </c>
      <c r="J538" s="11">
        <f>+I538+1</f>
        <v>2021</v>
      </c>
      <c r="K538" s="11">
        <f t="shared" ref="K538" si="215">+J538+1</f>
        <v>2022</v>
      </c>
      <c r="L538" s="11">
        <f t="shared" ref="L538" si="216">+K538+1</f>
        <v>2023</v>
      </c>
      <c r="M538" s="12">
        <f t="shared" ref="M538" si="217">+L538+1</f>
        <v>2024</v>
      </c>
    </row>
    <row r="539" spans="2:13" ht="29.25" customHeight="1" thickBot="1" x14ac:dyDescent="0.25">
      <c r="B539" s="183" t="s">
        <v>1</v>
      </c>
      <c r="C539" s="185" t="s">
        <v>74</v>
      </c>
      <c r="D539" s="122" t="s">
        <v>258</v>
      </c>
      <c r="E539" s="122" t="s">
        <v>258</v>
      </c>
      <c r="F539" s="2" t="s">
        <v>3</v>
      </c>
      <c r="G539" s="3" t="s">
        <v>2</v>
      </c>
      <c r="H539" s="25">
        <v>16.84211616</v>
      </c>
      <c r="I539" s="26">
        <v>17.044221553920003</v>
      </c>
      <c r="J539" s="26">
        <v>17.248752212567044</v>
      </c>
      <c r="K539" s="26">
        <v>17.455737239117848</v>
      </c>
      <c r="L539" s="26">
        <v>17.665206085987261</v>
      </c>
      <c r="M539" s="27">
        <v>17.87718855901911</v>
      </c>
    </row>
    <row r="540" spans="2:13" ht="23.25" customHeight="1" thickBot="1" x14ac:dyDescent="0.25">
      <c r="B540" s="184"/>
      <c r="C540" s="186"/>
      <c r="D540" s="123"/>
      <c r="E540" s="123"/>
      <c r="F540" s="4" t="s">
        <v>8</v>
      </c>
      <c r="G540" s="3" t="s">
        <v>2</v>
      </c>
      <c r="H540" s="25">
        <v>8.2908774720000018</v>
      </c>
      <c r="I540" s="26">
        <v>8.3903680016640028</v>
      </c>
      <c r="J540" s="26">
        <v>8.4910524176839708</v>
      </c>
      <c r="K540" s="26">
        <v>8.5929450466961796</v>
      </c>
      <c r="L540" s="26">
        <v>8.6960603872565319</v>
      </c>
      <c r="M540" s="27">
        <v>8.8004131119036106</v>
      </c>
    </row>
    <row r="541" spans="2:13" ht="23.25" customHeight="1" thickBot="1" x14ac:dyDescent="0.25">
      <c r="B541" s="183" t="s">
        <v>4</v>
      </c>
      <c r="C541" s="185" t="s">
        <v>75</v>
      </c>
      <c r="D541" s="122" t="s">
        <v>258</v>
      </c>
      <c r="E541" s="122" t="s">
        <v>258</v>
      </c>
      <c r="F541" s="2" t="s">
        <v>3</v>
      </c>
      <c r="G541" s="3" t="s">
        <v>2</v>
      </c>
      <c r="H541" s="25">
        <v>15.147500000000001</v>
      </c>
      <c r="I541" s="26">
        <v>15.329269999999999</v>
      </c>
      <c r="J541" s="26">
        <v>15.513221239999996</v>
      </c>
      <c r="K541" s="26">
        <v>15.69937989488</v>
      </c>
      <c r="L541" s="26">
        <v>15.88777245361856</v>
      </c>
      <c r="M541" s="27">
        <v>16.078425723061979</v>
      </c>
    </row>
    <row r="542" spans="2:13" ht="23.25" customHeight="1" thickBot="1" x14ac:dyDescent="0.25">
      <c r="B542" s="184"/>
      <c r="C542" s="186"/>
      <c r="D542" s="123"/>
      <c r="E542" s="123"/>
      <c r="F542" s="4" t="s">
        <v>8</v>
      </c>
      <c r="G542" s="3" t="s">
        <v>2</v>
      </c>
      <c r="H542" s="25">
        <v>18.177</v>
      </c>
      <c r="I542" s="26">
        <v>18.395123999999999</v>
      </c>
      <c r="J542" s="26">
        <v>18.615865487999997</v>
      </c>
      <c r="K542" s="26">
        <v>18.839255873856001</v>
      </c>
      <c r="L542" s="26">
        <v>19.065326944342267</v>
      </c>
      <c r="M542" s="27">
        <v>19.29411086767438</v>
      </c>
    </row>
    <row r="543" spans="2:13" ht="21.75" customHeight="1" thickBot="1" x14ac:dyDescent="0.25">
      <c r="B543" s="183" t="s">
        <v>6</v>
      </c>
      <c r="C543" s="222" t="s">
        <v>269</v>
      </c>
      <c r="D543" s="122" t="s">
        <v>258</v>
      </c>
      <c r="E543" s="122" t="s">
        <v>258</v>
      </c>
      <c r="F543" s="2" t="s">
        <v>3</v>
      </c>
      <c r="G543" s="3" t="s">
        <v>2</v>
      </c>
      <c r="H543" s="25">
        <v>35.076500000000003</v>
      </c>
      <c r="I543" s="26">
        <v>35.497417999999996</v>
      </c>
      <c r="J543" s="26">
        <v>35.923387015999992</v>
      </c>
      <c r="K543" s="26">
        <v>36.354467660192</v>
      </c>
      <c r="L543" s="26">
        <v>36.790721272114304</v>
      </c>
      <c r="M543" s="27">
        <v>37.232209927379678</v>
      </c>
    </row>
    <row r="544" spans="2:13" ht="27.75" customHeight="1" thickBot="1" x14ac:dyDescent="0.25">
      <c r="B544" s="184"/>
      <c r="C544" s="223"/>
      <c r="D544" s="123"/>
      <c r="E544" s="123"/>
      <c r="F544" s="4" t="s">
        <v>8</v>
      </c>
      <c r="G544" s="3" t="s">
        <v>2</v>
      </c>
      <c r="H544" s="25">
        <v>35.076500000000003</v>
      </c>
      <c r="I544" s="26">
        <v>35.497417999999996</v>
      </c>
      <c r="J544" s="26">
        <v>35.923387015999992</v>
      </c>
      <c r="K544" s="26">
        <v>36.354467660192</v>
      </c>
      <c r="L544" s="26">
        <v>36.790721272114304</v>
      </c>
      <c r="M544" s="27">
        <v>37.232209927379678</v>
      </c>
    </row>
    <row r="545" spans="2:13" ht="13.5" customHeight="1" thickBot="1" x14ac:dyDescent="0.25">
      <c r="B545" s="124" t="s">
        <v>73</v>
      </c>
      <c r="C545" s="125"/>
      <c r="D545" s="125"/>
      <c r="E545" s="126"/>
      <c r="F545" s="6" t="s">
        <v>3</v>
      </c>
      <c r="G545" s="16" t="s">
        <v>2</v>
      </c>
      <c r="H545" s="23">
        <f>+H539+H543+H541</f>
        <v>67.066116160000007</v>
      </c>
      <c r="I545" s="23">
        <f t="shared" ref="I545:M546" si="218">+I539+I543+I541</f>
        <v>67.870909553920001</v>
      </c>
      <c r="J545" s="23">
        <f t="shared" si="218"/>
        <v>68.685360468567026</v>
      </c>
      <c r="K545" s="23">
        <f t="shared" si="218"/>
        <v>69.509584794189848</v>
      </c>
      <c r="L545" s="23">
        <f t="shared" si="218"/>
        <v>70.343699811720114</v>
      </c>
      <c r="M545" s="23">
        <f t="shared" si="218"/>
        <v>71.187824209460771</v>
      </c>
    </row>
    <row r="546" spans="2:13" x14ac:dyDescent="0.2">
      <c r="B546" s="127"/>
      <c r="C546" s="128"/>
      <c r="D546" s="128"/>
      <c r="E546" s="129"/>
      <c r="F546" s="7" t="s">
        <v>5</v>
      </c>
      <c r="G546" s="17" t="s">
        <v>2</v>
      </c>
      <c r="H546" s="23">
        <f>+H540+H544+H542</f>
        <v>61.544377472000001</v>
      </c>
      <c r="I546" s="23">
        <f t="shared" si="218"/>
        <v>62.282910001663993</v>
      </c>
      <c r="J546" s="23">
        <f t="shared" si="218"/>
        <v>63.030304921683964</v>
      </c>
      <c r="K546" s="23">
        <f t="shared" si="218"/>
        <v>63.786668580744177</v>
      </c>
      <c r="L546" s="23">
        <f t="shared" si="218"/>
        <v>64.552108603713094</v>
      </c>
      <c r="M546" s="23">
        <f t="shared" si="218"/>
        <v>65.326733906957671</v>
      </c>
    </row>
    <row r="548" spans="2:13" ht="13.5" thickBot="1" x14ac:dyDescent="0.25"/>
    <row r="549" spans="2:13" ht="13.5" thickBot="1" x14ac:dyDescent="0.25">
      <c r="B549" s="187" t="s">
        <v>155</v>
      </c>
      <c r="C549" s="188"/>
      <c r="D549" s="188"/>
      <c r="E549" s="188"/>
      <c r="F549" s="188"/>
      <c r="G549" s="188"/>
      <c r="H549" s="188"/>
      <c r="I549" s="188"/>
      <c r="J549" s="188"/>
      <c r="K549" s="188"/>
      <c r="L549" s="188"/>
      <c r="M549" s="189"/>
    </row>
    <row r="550" spans="2:13" ht="13.5" thickBot="1" x14ac:dyDescent="0.25">
      <c r="B550" s="190" t="s">
        <v>0</v>
      </c>
      <c r="C550" s="191"/>
      <c r="D550" s="259" t="s">
        <v>256</v>
      </c>
      <c r="E550" s="120" t="s">
        <v>257</v>
      </c>
      <c r="F550" s="176" t="s">
        <v>13</v>
      </c>
      <c r="G550" s="177"/>
      <c r="H550" s="180" t="s">
        <v>12</v>
      </c>
      <c r="I550" s="181"/>
      <c r="J550" s="181"/>
      <c r="K550" s="181"/>
      <c r="L550" s="181"/>
      <c r="M550" s="182"/>
    </row>
    <row r="551" spans="2:13" ht="13.5" thickBot="1" x14ac:dyDescent="0.25">
      <c r="B551" s="192"/>
      <c r="C551" s="193"/>
      <c r="D551" s="260"/>
      <c r="E551" s="121"/>
      <c r="F551" s="178"/>
      <c r="G551" s="179"/>
      <c r="H551" s="10" t="s">
        <v>11</v>
      </c>
      <c r="I551" s="11">
        <f>2019+1</f>
        <v>2020</v>
      </c>
      <c r="J551" s="11">
        <f>+I551+1</f>
        <v>2021</v>
      </c>
      <c r="K551" s="11">
        <f t="shared" ref="K551" si="219">+J551+1</f>
        <v>2022</v>
      </c>
      <c r="L551" s="11">
        <f t="shared" ref="L551" si="220">+K551+1</f>
        <v>2023</v>
      </c>
      <c r="M551" s="12">
        <f t="shared" ref="M551" si="221">+L551+1</f>
        <v>2024</v>
      </c>
    </row>
    <row r="552" spans="2:13" ht="21.75" customHeight="1" thickBot="1" x14ac:dyDescent="0.25">
      <c r="B552" s="183" t="s">
        <v>1</v>
      </c>
      <c r="C552" s="185" t="s">
        <v>156</v>
      </c>
      <c r="D552" s="122" t="s">
        <v>258</v>
      </c>
      <c r="E552" s="122" t="s">
        <v>258</v>
      </c>
      <c r="F552" s="2" t="s">
        <v>3</v>
      </c>
      <c r="G552" s="3" t="s">
        <v>2</v>
      </c>
      <c r="H552" s="25">
        <v>18.527877625201938</v>
      </c>
      <c r="I552" s="26">
        <v>3.4425389519709211</v>
      </c>
      <c r="J552" s="26">
        <v>3.4838494193945722</v>
      </c>
      <c r="K552" s="26">
        <v>3.5256556124273062</v>
      </c>
      <c r="L552" s="26">
        <v>3.5679634797764344</v>
      </c>
      <c r="M552" s="27">
        <v>3.610779041533752</v>
      </c>
    </row>
    <row r="553" spans="2:13" ht="29.25" customHeight="1" thickBot="1" x14ac:dyDescent="0.25">
      <c r="B553" s="184"/>
      <c r="C553" s="186"/>
      <c r="D553" s="123"/>
      <c r="E553" s="123"/>
      <c r="F553" s="4" t="s">
        <v>8</v>
      </c>
      <c r="G553" s="3" t="s">
        <v>2</v>
      </c>
      <c r="H553" s="25">
        <v>18.527877625201938</v>
      </c>
      <c r="I553" s="26">
        <v>3.4425389519709211</v>
      </c>
      <c r="J553" s="26">
        <v>3.4838494193945722</v>
      </c>
      <c r="K553" s="26">
        <v>3.5256556124273062</v>
      </c>
      <c r="L553" s="26">
        <v>3.5679634797764344</v>
      </c>
      <c r="M553" s="27">
        <v>3.610779041533752</v>
      </c>
    </row>
    <row r="554" spans="2:13" ht="21.75" customHeight="1" thickBot="1" x14ac:dyDescent="0.25">
      <c r="B554" s="183" t="s">
        <v>4</v>
      </c>
      <c r="C554" s="185" t="s">
        <v>157</v>
      </c>
      <c r="D554" s="122" t="s">
        <v>258</v>
      </c>
      <c r="E554" s="122" t="s">
        <v>258</v>
      </c>
      <c r="F554" s="2" t="s">
        <v>3</v>
      </c>
      <c r="G554" s="3" t="s">
        <v>2</v>
      </c>
      <c r="H554" s="25">
        <v>12.676968901453957</v>
      </c>
      <c r="I554" s="26">
        <v>2.3554213881906305</v>
      </c>
      <c r="J554" s="26">
        <v>2.3836864448489181</v>
      </c>
      <c r="K554" s="26">
        <v>2.4122906821871046</v>
      </c>
      <c r="L554" s="26">
        <v>2.4412381703733503</v>
      </c>
      <c r="M554" s="27">
        <v>2.4705330284178304</v>
      </c>
    </row>
    <row r="555" spans="2:13" ht="27.75" customHeight="1" thickBot="1" x14ac:dyDescent="0.25">
      <c r="B555" s="184"/>
      <c r="C555" s="186"/>
      <c r="D555" s="123"/>
      <c r="E555" s="123"/>
      <c r="F555" s="4" t="s">
        <v>8</v>
      </c>
      <c r="G555" s="3" t="s">
        <v>2</v>
      </c>
      <c r="H555" s="25">
        <v>12.676968901453957</v>
      </c>
      <c r="I555" s="26">
        <v>2.3554213881906305</v>
      </c>
      <c r="J555" s="26">
        <v>2.3836864448489181</v>
      </c>
      <c r="K555" s="26">
        <v>2.4122906821871046</v>
      </c>
      <c r="L555" s="26">
        <v>2.4412381703733503</v>
      </c>
      <c r="M555" s="27">
        <v>2.4705330284178304</v>
      </c>
    </row>
    <row r="556" spans="2:13" ht="27.75" customHeight="1" thickBot="1" x14ac:dyDescent="0.25">
      <c r="B556" s="183" t="s">
        <v>6</v>
      </c>
      <c r="C556" s="185" t="s">
        <v>158</v>
      </c>
      <c r="D556" s="122" t="s">
        <v>258</v>
      </c>
      <c r="E556" s="122" t="s">
        <v>258</v>
      </c>
      <c r="F556" s="2" t="s">
        <v>3</v>
      </c>
      <c r="G556" s="3" t="s">
        <v>2</v>
      </c>
      <c r="H556" s="25">
        <v>6.9430783521809358</v>
      </c>
      <c r="I556" s="26">
        <v>1.2900461756859447</v>
      </c>
      <c r="J556" s="26">
        <v>1.3055267297941764</v>
      </c>
      <c r="K556" s="26">
        <v>1.3211930505517064</v>
      </c>
      <c r="L556" s="26">
        <v>1.3370473671583269</v>
      </c>
      <c r="M556" s="27">
        <v>1.353091935564227</v>
      </c>
    </row>
    <row r="557" spans="2:13" ht="27.75" customHeight="1" thickBot="1" x14ac:dyDescent="0.25">
      <c r="B557" s="184"/>
      <c r="C557" s="186"/>
      <c r="D557" s="123"/>
      <c r="E557" s="123"/>
      <c r="F557" s="4" t="s">
        <v>8</v>
      </c>
      <c r="G557" s="3" t="s">
        <v>2</v>
      </c>
      <c r="H557" s="25">
        <v>6.9430783521809358</v>
      </c>
      <c r="I557" s="26">
        <v>1.2900461756859447</v>
      </c>
      <c r="J557" s="26">
        <v>1.3055267297941764</v>
      </c>
      <c r="K557" s="26">
        <v>1.3211930505517064</v>
      </c>
      <c r="L557" s="26">
        <v>1.3370473671583269</v>
      </c>
      <c r="M557" s="27">
        <v>1.353091935564227</v>
      </c>
    </row>
    <row r="558" spans="2:13" ht="27.75" customHeight="1" thickBot="1" x14ac:dyDescent="0.25">
      <c r="B558" s="183" t="s">
        <v>7</v>
      </c>
      <c r="C558" s="185" t="s">
        <v>159</v>
      </c>
      <c r="D558" s="122" t="s">
        <v>258</v>
      </c>
      <c r="E558" s="122" t="s">
        <v>258</v>
      </c>
      <c r="F558" s="2" t="s">
        <v>3</v>
      </c>
      <c r="G558" s="3" t="s">
        <v>2</v>
      </c>
      <c r="H558" s="25">
        <v>10.141575121163164</v>
      </c>
      <c r="I558" s="26">
        <v>1.884337110552504</v>
      </c>
      <c r="J558" s="26">
        <v>1.9069491558791341</v>
      </c>
      <c r="K558" s="26">
        <v>1.9298325457496837</v>
      </c>
      <c r="L558" s="26">
        <v>1.9529905362986799</v>
      </c>
      <c r="M558" s="27">
        <v>1.9764264227342643</v>
      </c>
    </row>
    <row r="559" spans="2:13" ht="27.75" customHeight="1" thickBot="1" x14ac:dyDescent="0.25">
      <c r="B559" s="184"/>
      <c r="C559" s="186"/>
      <c r="D559" s="123"/>
      <c r="E559" s="123"/>
      <c r="F559" s="4" t="s">
        <v>8</v>
      </c>
      <c r="G559" s="3" t="s">
        <v>2</v>
      </c>
      <c r="H559" s="25">
        <v>10.141575121163164</v>
      </c>
      <c r="I559" s="26">
        <v>1.884337110552504</v>
      </c>
      <c r="J559" s="26">
        <v>1.9069491558791341</v>
      </c>
      <c r="K559" s="26">
        <v>1.9298325457496837</v>
      </c>
      <c r="L559" s="26">
        <v>1.9529905362986799</v>
      </c>
      <c r="M559" s="27">
        <v>1.9764264227342643</v>
      </c>
    </row>
    <row r="560" spans="2:13" ht="21" customHeight="1" thickBot="1" x14ac:dyDescent="0.25">
      <c r="B560" s="124" t="s">
        <v>155</v>
      </c>
      <c r="C560" s="125"/>
      <c r="D560" s="125"/>
      <c r="E560" s="126"/>
      <c r="F560" s="6" t="s">
        <v>3</v>
      </c>
      <c r="G560" s="16" t="s">
        <v>2</v>
      </c>
      <c r="H560" s="23">
        <f>+H552+H554+H556+H558</f>
        <v>48.289499999999997</v>
      </c>
      <c r="I560" s="23">
        <f t="shared" ref="I560:M561" si="222">+I552+I554+I556+I558</f>
        <v>8.9723436264000007</v>
      </c>
      <c r="J560" s="23">
        <f t="shared" si="222"/>
        <v>9.0800117499168014</v>
      </c>
      <c r="K560" s="23">
        <f t="shared" si="222"/>
        <v>9.1889718909158002</v>
      </c>
      <c r="L560" s="23">
        <f t="shared" si="222"/>
        <v>9.2992395536067924</v>
      </c>
      <c r="M560" s="23">
        <f t="shared" si="222"/>
        <v>9.4108304282500743</v>
      </c>
    </row>
    <row r="561" spans="2:13" ht="21" customHeight="1" x14ac:dyDescent="0.2">
      <c r="B561" s="127"/>
      <c r="C561" s="128"/>
      <c r="D561" s="128"/>
      <c r="E561" s="129"/>
      <c r="F561" s="7" t="s">
        <v>5</v>
      </c>
      <c r="G561" s="17" t="s">
        <v>2</v>
      </c>
      <c r="H561" s="23">
        <f>+H553+H555+H557+H559</f>
        <v>48.289499999999997</v>
      </c>
      <c r="I561" s="23">
        <f t="shared" si="222"/>
        <v>8.9723436264000007</v>
      </c>
      <c r="J561" s="23">
        <f t="shared" si="222"/>
        <v>9.0800117499168014</v>
      </c>
      <c r="K561" s="23">
        <f t="shared" si="222"/>
        <v>9.1889718909158002</v>
      </c>
      <c r="L561" s="23">
        <f t="shared" si="222"/>
        <v>9.2992395536067924</v>
      </c>
      <c r="M561" s="23">
        <f t="shared" si="222"/>
        <v>9.4108304282500743</v>
      </c>
    </row>
    <row r="562" spans="2:13" ht="21" customHeight="1" thickBot="1" x14ac:dyDescent="0.25">
      <c r="B562" s="69"/>
      <c r="C562" s="69"/>
      <c r="D562" s="69"/>
      <c r="E562" s="69"/>
      <c r="F562" s="70"/>
      <c r="G562" s="71"/>
      <c r="H562" s="72"/>
      <c r="I562" s="68"/>
      <c r="J562" s="68"/>
      <c r="K562" s="68"/>
      <c r="L562" s="68"/>
      <c r="M562" s="68"/>
    </row>
    <row r="563" spans="2:13" ht="21" customHeight="1" thickBot="1" x14ac:dyDescent="0.25">
      <c r="B563" s="187" t="s">
        <v>240</v>
      </c>
      <c r="C563" s="188"/>
      <c r="D563" s="188"/>
      <c r="E563" s="188"/>
      <c r="F563" s="188"/>
      <c r="G563" s="188"/>
      <c r="H563" s="188"/>
      <c r="I563" s="188"/>
      <c r="J563" s="188"/>
      <c r="K563" s="188"/>
      <c r="L563" s="188"/>
      <c r="M563" s="189"/>
    </row>
    <row r="564" spans="2:13" ht="21" customHeight="1" thickBot="1" x14ac:dyDescent="0.25">
      <c r="B564" s="190" t="s">
        <v>0</v>
      </c>
      <c r="C564" s="191"/>
      <c r="D564" s="259" t="s">
        <v>256</v>
      </c>
      <c r="E564" s="120" t="s">
        <v>257</v>
      </c>
      <c r="F564" s="176" t="s">
        <v>13</v>
      </c>
      <c r="G564" s="177"/>
      <c r="H564" s="180" t="s">
        <v>12</v>
      </c>
      <c r="I564" s="181"/>
      <c r="J564" s="181"/>
      <c r="K564" s="181"/>
      <c r="L564" s="181"/>
      <c r="M564" s="182"/>
    </row>
    <row r="565" spans="2:13" ht="21" customHeight="1" thickBot="1" x14ac:dyDescent="0.25">
      <c r="B565" s="192"/>
      <c r="C565" s="193"/>
      <c r="D565" s="260"/>
      <c r="E565" s="121"/>
      <c r="F565" s="178"/>
      <c r="G565" s="179"/>
      <c r="H565" s="10" t="s">
        <v>11</v>
      </c>
      <c r="I565" s="11">
        <f>2019+1</f>
        <v>2020</v>
      </c>
      <c r="J565" s="11">
        <f>+I565+1</f>
        <v>2021</v>
      </c>
      <c r="K565" s="11">
        <f t="shared" ref="K565" si="223">+J565+1</f>
        <v>2022</v>
      </c>
      <c r="L565" s="11">
        <f t="shared" ref="L565" si="224">+K565+1</f>
        <v>2023</v>
      </c>
      <c r="M565" s="12">
        <f t="shared" ref="M565" si="225">+L565+1</f>
        <v>2024</v>
      </c>
    </row>
    <row r="566" spans="2:13" ht="21" customHeight="1" thickBot="1" x14ac:dyDescent="0.25">
      <c r="B566" s="183" t="s">
        <v>1</v>
      </c>
      <c r="C566" s="185" t="s">
        <v>240</v>
      </c>
      <c r="D566" s="122" t="s">
        <v>258</v>
      </c>
      <c r="E566" s="122" t="s">
        <v>258</v>
      </c>
      <c r="F566" s="2" t="s">
        <v>3</v>
      </c>
      <c r="G566" s="3" t="s">
        <v>2</v>
      </c>
      <c r="H566" s="25">
        <v>1.7590871448479997</v>
      </c>
      <c r="I566" s="26">
        <v>1.7801961905861758</v>
      </c>
      <c r="J566" s="26">
        <v>1.8015585448732097</v>
      </c>
      <c r="K566" s="26">
        <v>1.8231772474116885</v>
      </c>
      <c r="L566" s="26">
        <v>1.8450553743806286</v>
      </c>
      <c r="M566" s="27">
        <v>1.8671960388731961</v>
      </c>
    </row>
    <row r="567" spans="2:13" ht="21" customHeight="1" thickBot="1" x14ac:dyDescent="0.25">
      <c r="B567" s="184"/>
      <c r="C567" s="186"/>
      <c r="D567" s="123"/>
      <c r="E567" s="123"/>
      <c r="F567" s="4" t="s">
        <v>8</v>
      </c>
      <c r="G567" s="3" t="s">
        <v>2</v>
      </c>
      <c r="H567" s="25">
        <v>1.7590871448479997</v>
      </c>
      <c r="I567" s="26">
        <v>1.7801961905861758</v>
      </c>
      <c r="J567" s="26">
        <v>1.8015585448732097</v>
      </c>
      <c r="K567" s="26">
        <v>1.8231772474116885</v>
      </c>
      <c r="L567" s="26">
        <v>1.8450553743806286</v>
      </c>
      <c r="M567" s="27">
        <v>1.8671960388731961</v>
      </c>
    </row>
    <row r="568" spans="2:13" ht="21" customHeight="1" thickBot="1" x14ac:dyDescent="0.25">
      <c r="B568" s="37"/>
      <c r="C568" s="73"/>
      <c r="D568" s="73"/>
      <c r="E568" s="73"/>
      <c r="F568" s="57"/>
      <c r="G568" s="58"/>
      <c r="H568" s="68"/>
      <c r="I568" s="74"/>
      <c r="J568" s="74"/>
      <c r="K568" s="74"/>
      <c r="L568" s="74"/>
      <c r="M568" s="74"/>
    </row>
    <row r="569" spans="2:13" ht="21" customHeight="1" thickBot="1" x14ac:dyDescent="0.25">
      <c r="B569" s="219" t="s">
        <v>241</v>
      </c>
      <c r="C569" s="220"/>
      <c r="D569" s="220"/>
      <c r="E569" s="220"/>
      <c r="F569" s="220"/>
      <c r="G569" s="220"/>
      <c r="H569" s="220"/>
      <c r="I569" s="220"/>
      <c r="J569" s="220"/>
      <c r="K569" s="220"/>
      <c r="L569" s="220"/>
      <c r="M569" s="221"/>
    </row>
    <row r="570" spans="2:13" ht="21" customHeight="1" thickBot="1" x14ac:dyDescent="0.25">
      <c r="B570" s="130" t="s">
        <v>0</v>
      </c>
      <c r="C570" s="131"/>
      <c r="D570" s="131"/>
      <c r="E570" s="132"/>
      <c r="F570" s="176" t="s">
        <v>13</v>
      </c>
      <c r="G570" s="177"/>
      <c r="H570" s="180" t="s">
        <v>12</v>
      </c>
      <c r="I570" s="181"/>
      <c r="J570" s="181"/>
      <c r="K570" s="181"/>
      <c r="L570" s="181"/>
      <c r="M570" s="182"/>
    </row>
    <row r="571" spans="2:13" ht="21" customHeight="1" thickBot="1" x14ac:dyDescent="0.25">
      <c r="B571" s="133"/>
      <c r="C571" s="134"/>
      <c r="D571" s="134"/>
      <c r="E571" s="135"/>
      <c r="F571" s="178"/>
      <c r="G571" s="179"/>
      <c r="H571" s="10" t="s">
        <v>11</v>
      </c>
      <c r="I571" s="11">
        <f>2019+1</f>
        <v>2020</v>
      </c>
      <c r="J571" s="11">
        <f>+I571+1</f>
        <v>2021</v>
      </c>
      <c r="K571" s="11">
        <f t="shared" ref="K571" si="226">+J571+1</f>
        <v>2022</v>
      </c>
      <c r="L571" s="11">
        <f t="shared" ref="L571" si="227">+K571+1</f>
        <v>2023</v>
      </c>
      <c r="M571" s="12">
        <f t="shared" ref="M571" si="228">+L571+1</f>
        <v>2024</v>
      </c>
    </row>
    <row r="572" spans="2:13" ht="21" customHeight="1" thickBot="1" x14ac:dyDescent="0.25">
      <c r="B572" s="150" t="s">
        <v>241</v>
      </c>
      <c r="C572" s="151"/>
      <c r="D572" s="151"/>
      <c r="E572" s="152"/>
      <c r="F572" s="108" t="s">
        <v>3</v>
      </c>
      <c r="G572" s="109" t="s">
        <v>2</v>
      </c>
      <c r="H572" s="25">
        <f>+H560+H566</f>
        <v>50.048587144848</v>
      </c>
      <c r="I572" s="25">
        <f t="shared" ref="I572:M573" si="229">+I560+I566</f>
        <v>10.752539816986177</v>
      </c>
      <c r="J572" s="25">
        <f t="shared" si="229"/>
        <v>10.881570294790011</v>
      </c>
      <c r="K572" s="25">
        <f t="shared" si="229"/>
        <v>11.012149138327489</v>
      </c>
      <c r="L572" s="25">
        <f t="shared" si="229"/>
        <v>11.144294927987421</v>
      </c>
      <c r="M572" s="25">
        <f t="shared" si="229"/>
        <v>11.27802646712327</v>
      </c>
    </row>
    <row r="573" spans="2:13" ht="15.75" customHeight="1" thickBot="1" x14ac:dyDescent="0.25">
      <c r="B573" s="153"/>
      <c r="C573" s="154"/>
      <c r="D573" s="154"/>
      <c r="E573" s="155"/>
      <c r="F573" s="110" t="s">
        <v>8</v>
      </c>
      <c r="G573" s="109" t="s">
        <v>2</v>
      </c>
      <c r="H573" s="25">
        <f>+H561+H567</f>
        <v>50.048587144848</v>
      </c>
      <c r="I573" s="25">
        <f t="shared" si="229"/>
        <v>10.752539816986177</v>
      </c>
      <c r="J573" s="25">
        <f t="shared" si="229"/>
        <v>10.881570294790011</v>
      </c>
      <c r="K573" s="25">
        <f t="shared" si="229"/>
        <v>11.012149138327489</v>
      </c>
      <c r="L573" s="25">
        <f t="shared" si="229"/>
        <v>11.144294927987421</v>
      </c>
      <c r="M573" s="25">
        <f t="shared" si="229"/>
        <v>11.27802646712327</v>
      </c>
    </row>
    <row r="574" spans="2:13" ht="13.5" thickBot="1" x14ac:dyDescent="0.25"/>
    <row r="575" spans="2:13" ht="13.5" thickBot="1" x14ac:dyDescent="0.25">
      <c r="B575" s="187" t="s">
        <v>160</v>
      </c>
      <c r="C575" s="188"/>
      <c r="D575" s="188"/>
      <c r="E575" s="188"/>
      <c r="F575" s="188"/>
      <c r="G575" s="188"/>
      <c r="H575" s="188"/>
      <c r="I575" s="188"/>
      <c r="J575" s="188"/>
      <c r="K575" s="188"/>
      <c r="L575" s="188"/>
      <c r="M575" s="189"/>
    </row>
    <row r="576" spans="2:13" ht="13.5" thickBot="1" x14ac:dyDescent="0.25">
      <c r="B576" s="190" t="s">
        <v>0</v>
      </c>
      <c r="C576" s="191"/>
      <c r="D576" s="259" t="s">
        <v>256</v>
      </c>
      <c r="E576" s="120" t="s">
        <v>257</v>
      </c>
      <c r="F576" s="176" t="s">
        <v>13</v>
      </c>
      <c r="G576" s="177"/>
      <c r="H576" s="180" t="s">
        <v>12</v>
      </c>
      <c r="I576" s="181"/>
      <c r="J576" s="181"/>
      <c r="K576" s="181"/>
      <c r="L576" s="181"/>
      <c r="M576" s="182"/>
    </row>
    <row r="577" spans="2:13" ht="13.5" thickBot="1" x14ac:dyDescent="0.25">
      <c r="B577" s="192"/>
      <c r="C577" s="193"/>
      <c r="D577" s="260"/>
      <c r="E577" s="121"/>
      <c r="F577" s="178"/>
      <c r="G577" s="179"/>
      <c r="H577" s="10" t="s">
        <v>11</v>
      </c>
      <c r="I577" s="11">
        <f>2019+1</f>
        <v>2020</v>
      </c>
      <c r="J577" s="11">
        <f>+I577+1</f>
        <v>2021</v>
      </c>
      <c r="K577" s="11">
        <f t="shared" ref="K577" si="230">+J577+1</f>
        <v>2022</v>
      </c>
      <c r="L577" s="11">
        <f t="shared" ref="L577" si="231">+K577+1</f>
        <v>2023</v>
      </c>
      <c r="M577" s="12">
        <f t="shared" ref="M577" si="232">+L577+1</f>
        <v>2024</v>
      </c>
    </row>
    <row r="578" spans="2:13" ht="26.25" customHeight="1" thickBot="1" x14ac:dyDescent="0.25">
      <c r="B578" s="183" t="s">
        <v>1</v>
      </c>
      <c r="C578" s="185" t="s">
        <v>161</v>
      </c>
      <c r="D578" s="147" t="s">
        <v>270</v>
      </c>
      <c r="E578" s="147">
        <v>2016</v>
      </c>
      <c r="F578" s="2" t="s">
        <v>3</v>
      </c>
      <c r="G578" s="3" t="s">
        <v>2</v>
      </c>
      <c r="H578" s="25">
        <v>19.308499999999999</v>
      </c>
      <c r="I578" s="26">
        <v>19.540201999999997</v>
      </c>
      <c r="J578" s="26">
        <v>19.774684424</v>
      </c>
      <c r="K578" s="26">
        <v>20.011980637088001</v>
      </c>
      <c r="L578" s="26">
        <v>20.252124404733056</v>
      </c>
      <c r="M578" s="27">
        <v>20.495149897589851</v>
      </c>
    </row>
    <row r="579" spans="2:13" ht="21.75" customHeight="1" thickBot="1" x14ac:dyDescent="0.25">
      <c r="B579" s="184"/>
      <c r="C579" s="186"/>
      <c r="D579" s="122"/>
      <c r="E579" s="122"/>
      <c r="F579" s="4" t="s">
        <v>8</v>
      </c>
      <c r="G579" s="3" t="s">
        <v>2</v>
      </c>
      <c r="H579" s="25">
        <v>19.308499999999999</v>
      </c>
      <c r="I579" s="26">
        <v>19.540201999999997</v>
      </c>
      <c r="J579" s="26">
        <v>19.774684424</v>
      </c>
      <c r="K579" s="26">
        <v>20.011980637088001</v>
      </c>
      <c r="L579" s="26">
        <v>20.252124404733056</v>
      </c>
      <c r="M579" s="27">
        <v>20.495149897589851</v>
      </c>
    </row>
    <row r="580" spans="2:13" ht="19.5" customHeight="1" thickBot="1" x14ac:dyDescent="0.25">
      <c r="B580" s="183" t="s">
        <v>4</v>
      </c>
      <c r="C580" s="185" t="s">
        <v>162</v>
      </c>
      <c r="D580" s="122"/>
      <c r="E580" s="122"/>
      <c r="F580" s="2" t="s">
        <v>3</v>
      </c>
      <c r="G580" s="3" t="s">
        <v>2</v>
      </c>
      <c r="H580" s="25">
        <v>7.0445000000000002</v>
      </c>
      <c r="I580" s="26">
        <v>7.129033999999999</v>
      </c>
      <c r="J580" s="26">
        <v>7.2145824079999983</v>
      </c>
      <c r="K580" s="26">
        <v>7.3011573968959995</v>
      </c>
      <c r="L580" s="26">
        <v>7.388771285658752</v>
      </c>
      <c r="M580" s="27">
        <v>7.4774365410866563</v>
      </c>
    </row>
    <row r="581" spans="2:13" ht="22.5" customHeight="1" thickBot="1" x14ac:dyDescent="0.25">
      <c r="B581" s="184"/>
      <c r="C581" s="186"/>
      <c r="D581" s="123"/>
      <c r="E581" s="123"/>
      <c r="F581" s="4" t="s">
        <v>8</v>
      </c>
      <c r="G581" s="3" t="s">
        <v>2</v>
      </c>
      <c r="H581" s="25">
        <v>7.0445000000000002</v>
      </c>
      <c r="I581" s="26">
        <v>7.129033999999999</v>
      </c>
      <c r="J581" s="26">
        <v>7.2145824079999983</v>
      </c>
      <c r="K581" s="26">
        <v>7.3011573968959995</v>
      </c>
      <c r="L581" s="26">
        <v>7.388771285658752</v>
      </c>
      <c r="M581" s="27">
        <v>7.4774365410866563</v>
      </c>
    </row>
    <row r="582" spans="2:13" ht="22.5" customHeight="1" thickBot="1" x14ac:dyDescent="0.25">
      <c r="B582" s="183" t="s">
        <v>6</v>
      </c>
      <c r="C582" s="185" t="s">
        <v>163</v>
      </c>
      <c r="D582" s="122" t="s">
        <v>258</v>
      </c>
      <c r="E582" s="122" t="s">
        <v>258</v>
      </c>
      <c r="F582" s="2" t="s">
        <v>3</v>
      </c>
      <c r="G582" s="3" t="s">
        <v>2</v>
      </c>
      <c r="H582" s="25">
        <v>11.04125</v>
      </c>
      <c r="I582" s="26">
        <v>11.173744999999998</v>
      </c>
      <c r="J582" s="26">
        <v>11.30782994</v>
      </c>
      <c r="K582" s="26">
        <v>11.443523899280001</v>
      </c>
      <c r="L582" s="26">
        <v>11.58084618607136</v>
      </c>
      <c r="M582" s="27">
        <v>11.719816340304217</v>
      </c>
    </row>
    <row r="583" spans="2:13" ht="23.25" customHeight="1" thickBot="1" x14ac:dyDescent="0.25">
      <c r="B583" s="184"/>
      <c r="C583" s="186"/>
      <c r="D583" s="123"/>
      <c r="E583" s="123"/>
      <c r="F583" s="4" t="s">
        <v>8</v>
      </c>
      <c r="G583" s="3" t="s">
        <v>2</v>
      </c>
      <c r="H583" s="25">
        <v>11.04125</v>
      </c>
      <c r="I583" s="26">
        <v>11.173744999999998</v>
      </c>
      <c r="J583" s="26">
        <v>11.30782994</v>
      </c>
      <c r="K583" s="26">
        <v>11.443523899280001</v>
      </c>
      <c r="L583" s="26">
        <v>11.58084618607136</v>
      </c>
      <c r="M583" s="27">
        <v>11.719816340304217</v>
      </c>
    </row>
    <row r="584" spans="2:13" ht="23.25" customHeight="1" thickBot="1" x14ac:dyDescent="0.25">
      <c r="B584" s="183" t="s">
        <v>7</v>
      </c>
      <c r="C584" s="185" t="s">
        <v>164</v>
      </c>
      <c r="D584" s="122" t="s">
        <v>258</v>
      </c>
      <c r="E584" s="122" t="s">
        <v>258</v>
      </c>
      <c r="F584" s="2" t="s">
        <v>3</v>
      </c>
      <c r="G584" s="3" t="s">
        <v>2</v>
      </c>
      <c r="H584" s="25">
        <v>10.82225</v>
      </c>
      <c r="I584" s="26">
        <v>10.952116999999999</v>
      </c>
      <c r="J584" s="26">
        <v>11.083542403999999</v>
      </c>
      <c r="K584" s="26">
        <v>11.216544912847999</v>
      </c>
      <c r="L584" s="26">
        <v>11.351143451802175</v>
      </c>
      <c r="M584" s="27">
        <v>11.487357173223799</v>
      </c>
    </row>
    <row r="585" spans="2:13" ht="23.25" customHeight="1" thickBot="1" x14ac:dyDescent="0.25">
      <c r="B585" s="184"/>
      <c r="C585" s="186"/>
      <c r="D585" s="123"/>
      <c r="E585" s="123"/>
      <c r="F585" s="4" t="s">
        <v>8</v>
      </c>
      <c r="G585" s="3" t="s">
        <v>2</v>
      </c>
      <c r="H585" s="25">
        <v>10.82225</v>
      </c>
      <c r="I585" s="26">
        <v>10.952116999999999</v>
      </c>
      <c r="J585" s="26">
        <v>11.083542403999999</v>
      </c>
      <c r="K585" s="26">
        <v>11.216544912847999</v>
      </c>
      <c r="L585" s="26">
        <v>11.351143451802175</v>
      </c>
      <c r="M585" s="27">
        <v>11.487357173223799</v>
      </c>
    </row>
    <row r="586" spans="2:13" ht="23.25" customHeight="1" thickBot="1" x14ac:dyDescent="0.25">
      <c r="B586" s="183" t="s">
        <v>9</v>
      </c>
      <c r="C586" s="185" t="s">
        <v>165</v>
      </c>
      <c r="D586" s="122" t="s">
        <v>258</v>
      </c>
      <c r="E586" s="122" t="s">
        <v>258</v>
      </c>
      <c r="F586" s="2" t="s">
        <v>3</v>
      </c>
      <c r="G586" s="3" t="s">
        <v>2</v>
      </c>
      <c r="H586" s="25">
        <v>5.0369999999999999</v>
      </c>
      <c r="I586" s="26">
        <v>5.0974440000000003</v>
      </c>
      <c r="J586" s="26">
        <v>5.1586133280000004</v>
      </c>
      <c r="K586" s="26">
        <v>5.2205166879359997</v>
      </c>
      <c r="L586" s="26">
        <v>5.2831628881912316</v>
      </c>
      <c r="M586" s="27">
        <v>5.3465608428495264</v>
      </c>
    </row>
    <row r="587" spans="2:13" ht="23.25" customHeight="1" thickBot="1" x14ac:dyDescent="0.25">
      <c r="B587" s="184"/>
      <c r="C587" s="186"/>
      <c r="D587" s="123"/>
      <c r="E587" s="123"/>
      <c r="F587" s="4" t="s">
        <v>8</v>
      </c>
      <c r="G587" s="3" t="s">
        <v>2</v>
      </c>
      <c r="H587" s="25">
        <v>5.0369999999999999</v>
      </c>
      <c r="I587" s="26">
        <v>5.0974440000000003</v>
      </c>
      <c r="J587" s="26">
        <v>5.1586133280000004</v>
      </c>
      <c r="K587" s="26">
        <v>5.2205166879359997</v>
      </c>
      <c r="L587" s="26">
        <v>5.2831628881912316</v>
      </c>
      <c r="M587" s="27">
        <v>5.3465608428495264</v>
      </c>
    </row>
    <row r="588" spans="2:13" ht="21" customHeight="1" thickBot="1" x14ac:dyDescent="0.25">
      <c r="B588" s="183" t="s">
        <v>10</v>
      </c>
      <c r="C588" s="185" t="s">
        <v>166</v>
      </c>
      <c r="D588" s="122" t="s">
        <v>258</v>
      </c>
      <c r="E588" s="122" t="s">
        <v>258</v>
      </c>
      <c r="F588" s="2" t="s">
        <v>3</v>
      </c>
      <c r="G588" s="3" t="s">
        <v>2</v>
      </c>
      <c r="H588" s="25">
        <v>1.5147500000000003</v>
      </c>
      <c r="I588" s="26">
        <v>1.5329269999999999</v>
      </c>
      <c r="J588" s="26">
        <v>1.5513221240000001</v>
      </c>
      <c r="K588" s="26">
        <v>1.5699379894880001</v>
      </c>
      <c r="L588" s="26">
        <v>1.588777245361856</v>
      </c>
      <c r="M588" s="27">
        <v>1.6078425723061982</v>
      </c>
    </row>
    <row r="589" spans="2:13" ht="20.25" customHeight="1" thickBot="1" x14ac:dyDescent="0.25">
      <c r="B589" s="184"/>
      <c r="C589" s="186"/>
      <c r="D589" s="123"/>
      <c r="E589" s="123"/>
      <c r="F589" s="4" t="s">
        <v>8</v>
      </c>
      <c r="G589" s="3" t="s">
        <v>2</v>
      </c>
      <c r="H589" s="25">
        <v>1.5147500000000003</v>
      </c>
      <c r="I589" s="26">
        <v>1.5329269999999999</v>
      </c>
      <c r="J589" s="26">
        <v>1.5513221240000001</v>
      </c>
      <c r="K589" s="26">
        <v>1.5699379894880001</v>
      </c>
      <c r="L589" s="26">
        <v>1.588777245361856</v>
      </c>
      <c r="M589" s="27">
        <v>1.6078425723061982</v>
      </c>
    </row>
    <row r="590" spans="2:13" ht="13.5" customHeight="1" thickBot="1" x14ac:dyDescent="0.25">
      <c r="B590" s="124" t="s">
        <v>160</v>
      </c>
      <c r="C590" s="125"/>
      <c r="D590" s="125"/>
      <c r="E590" s="126"/>
      <c r="F590" s="6" t="s">
        <v>3</v>
      </c>
      <c r="G590" s="16" t="s">
        <v>2</v>
      </c>
      <c r="H590" s="23">
        <f>+H578+H580+H582+H584+H586+H588</f>
        <v>54.768249999999995</v>
      </c>
      <c r="I590" s="23">
        <f t="shared" ref="I590:M591" si="233">+I578+I580+I582+I584+I586+I588</f>
        <v>55.425469</v>
      </c>
      <c r="J590" s="23">
        <f t="shared" si="233"/>
        <v>56.090574627999999</v>
      </c>
      <c r="K590" s="23">
        <f t="shared" si="233"/>
        <v>56.763661523535994</v>
      </c>
      <c r="L590" s="23">
        <f t="shared" si="233"/>
        <v>57.444825461818425</v>
      </c>
      <c r="M590" s="23">
        <f t="shared" si="233"/>
        <v>58.134163367360244</v>
      </c>
    </row>
    <row r="591" spans="2:13" x14ac:dyDescent="0.2">
      <c r="B591" s="127"/>
      <c r="C591" s="128"/>
      <c r="D591" s="128"/>
      <c r="E591" s="129"/>
      <c r="F591" s="7" t="s">
        <v>5</v>
      </c>
      <c r="G591" s="17" t="s">
        <v>2</v>
      </c>
      <c r="H591" s="23">
        <f>+H579+H581+H583+H585+H587+H589</f>
        <v>54.768249999999995</v>
      </c>
      <c r="I591" s="23">
        <f t="shared" si="233"/>
        <v>55.425469</v>
      </c>
      <c r="J591" s="23">
        <f t="shared" si="233"/>
        <v>56.090574627999999</v>
      </c>
      <c r="K591" s="23">
        <f t="shared" si="233"/>
        <v>56.763661523535994</v>
      </c>
      <c r="L591" s="23">
        <f t="shared" si="233"/>
        <v>57.444825461818425</v>
      </c>
      <c r="M591" s="23">
        <f t="shared" si="233"/>
        <v>58.134163367360244</v>
      </c>
    </row>
    <row r="593" spans="2:13" ht="13.5" thickBot="1" x14ac:dyDescent="0.25"/>
    <row r="594" spans="2:13" ht="13.5" thickBot="1" x14ac:dyDescent="0.25">
      <c r="B594" s="187" t="s">
        <v>167</v>
      </c>
      <c r="C594" s="188"/>
      <c r="D594" s="188"/>
      <c r="E594" s="188"/>
      <c r="F594" s="188"/>
      <c r="G594" s="188"/>
      <c r="H594" s="188"/>
      <c r="I594" s="188"/>
      <c r="J594" s="188"/>
      <c r="K594" s="188"/>
      <c r="L594" s="188"/>
      <c r="M594" s="189"/>
    </row>
    <row r="595" spans="2:13" ht="13.5" thickBot="1" x14ac:dyDescent="0.25">
      <c r="B595" s="190" t="s">
        <v>0</v>
      </c>
      <c r="C595" s="191"/>
      <c r="D595" s="259" t="s">
        <v>256</v>
      </c>
      <c r="E595" s="120" t="s">
        <v>257</v>
      </c>
      <c r="F595" s="176" t="s">
        <v>13</v>
      </c>
      <c r="G595" s="177"/>
      <c r="H595" s="180" t="s">
        <v>12</v>
      </c>
      <c r="I595" s="181"/>
      <c r="J595" s="181"/>
      <c r="K595" s="181"/>
      <c r="L595" s="181"/>
      <c r="M595" s="182"/>
    </row>
    <row r="596" spans="2:13" ht="13.5" thickBot="1" x14ac:dyDescent="0.25">
      <c r="B596" s="192"/>
      <c r="C596" s="193"/>
      <c r="D596" s="260"/>
      <c r="E596" s="121"/>
      <c r="F596" s="178"/>
      <c r="G596" s="179"/>
      <c r="H596" s="10" t="s">
        <v>11</v>
      </c>
      <c r="I596" s="11">
        <f>2019+1</f>
        <v>2020</v>
      </c>
      <c r="J596" s="11">
        <f>+I596+1</f>
        <v>2021</v>
      </c>
      <c r="K596" s="11">
        <f t="shared" ref="K596" si="234">+J596+1</f>
        <v>2022</v>
      </c>
      <c r="L596" s="11">
        <f t="shared" ref="L596" si="235">+K596+1</f>
        <v>2023</v>
      </c>
      <c r="M596" s="12">
        <f t="shared" ref="M596" si="236">+L596+1</f>
        <v>2024</v>
      </c>
    </row>
    <row r="597" spans="2:13" ht="24" customHeight="1" thickBot="1" x14ac:dyDescent="0.25">
      <c r="B597" s="203" t="s">
        <v>1</v>
      </c>
      <c r="C597" s="185" t="s">
        <v>168</v>
      </c>
      <c r="D597" s="122" t="s">
        <v>258</v>
      </c>
      <c r="E597" s="122" t="s">
        <v>258</v>
      </c>
      <c r="F597" s="32" t="s">
        <v>3</v>
      </c>
      <c r="G597" s="33" t="s">
        <v>2</v>
      </c>
      <c r="H597" s="31">
        <v>0.43845247933884302</v>
      </c>
      <c r="I597" s="34">
        <v>8.1465873709090919E-2</v>
      </c>
      <c r="J597" s="34">
        <v>8.2443464193599991E-2</v>
      </c>
      <c r="K597" s="34">
        <v>8.3432785763923212E-2</v>
      </c>
      <c r="L597" s="34">
        <v>8.4433979193090286E-2</v>
      </c>
      <c r="M597" s="35">
        <v>8.5447186943407374E-2</v>
      </c>
    </row>
    <row r="598" spans="2:13" ht="13.5" thickBot="1" x14ac:dyDescent="0.25">
      <c r="B598" s="204"/>
      <c r="C598" s="186"/>
      <c r="D598" s="123"/>
      <c r="E598" s="123"/>
      <c r="F598" s="36" t="s">
        <v>8</v>
      </c>
      <c r="G598" s="33" t="s">
        <v>2</v>
      </c>
      <c r="H598" s="31">
        <v>0.43845247933884302</v>
      </c>
      <c r="I598" s="34">
        <v>8.1465873709090919E-2</v>
      </c>
      <c r="J598" s="34">
        <v>8.2443464193599991E-2</v>
      </c>
      <c r="K598" s="34">
        <v>8.3432785763923212E-2</v>
      </c>
      <c r="L598" s="34">
        <v>8.4433979193090286E-2</v>
      </c>
      <c r="M598" s="35">
        <v>8.5447186943407374E-2</v>
      </c>
    </row>
    <row r="599" spans="2:13" ht="13.5" thickBot="1" x14ac:dyDescent="0.25">
      <c r="B599" s="203" t="s">
        <v>4</v>
      </c>
      <c r="C599" s="185" t="s">
        <v>168</v>
      </c>
      <c r="D599" s="147" t="s">
        <v>271</v>
      </c>
      <c r="E599" s="147" t="s">
        <v>272</v>
      </c>
      <c r="F599" s="32" t="s">
        <v>3</v>
      </c>
      <c r="G599" s="33" t="s">
        <v>2</v>
      </c>
      <c r="H599" s="31">
        <v>6.5306342975206606</v>
      </c>
      <c r="I599" s="34">
        <v>1.213412750509091</v>
      </c>
      <c r="J599" s="34">
        <v>1.2279737035152001</v>
      </c>
      <c r="K599" s="34">
        <v>1.2427093879573827</v>
      </c>
      <c r="L599" s="34">
        <v>1.257621900612871</v>
      </c>
      <c r="M599" s="35">
        <v>1.2727133634202255</v>
      </c>
    </row>
    <row r="600" spans="2:13" ht="26.25" customHeight="1" thickBot="1" x14ac:dyDescent="0.25">
      <c r="B600" s="204"/>
      <c r="C600" s="186"/>
      <c r="D600" s="122"/>
      <c r="E600" s="122"/>
      <c r="F600" s="36" t="s">
        <v>8</v>
      </c>
      <c r="G600" s="33" t="s">
        <v>2</v>
      </c>
      <c r="H600" s="31">
        <v>6.5306342975206606</v>
      </c>
      <c r="I600" s="34">
        <v>1.213412750509091</v>
      </c>
      <c r="J600" s="34">
        <v>1.2279737035152001</v>
      </c>
      <c r="K600" s="34">
        <v>1.2427093879573827</v>
      </c>
      <c r="L600" s="34">
        <v>1.257621900612871</v>
      </c>
      <c r="M600" s="35">
        <v>1.2727133634202255</v>
      </c>
    </row>
    <row r="601" spans="2:13" ht="18.75" customHeight="1" thickBot="1" x14ac:dyDescent="0.25">
      <c r="B601" s="203" t="s">
        <v>6</v>
      </c>
      <c r="C601" s="185" t="s">
        <v>168</v>
      </c>
      <c r="D601" s="122"/>
      <c r="E601" s="122"/>
      <c r="F601" s="32" t="s">
        <v>3</v>
      </c>
      <c r="G601" s="33" t="s">
        <v>2</v>
      </c>
      <c r="H601" s="31">
        <v>37.706913223140496</v>
      </c>
      <c r="I601" s="34">
        <v>7.0060651389818194</v>
      </c>
      <c r="J601" s="34">
        <v>7.0901379206495969</v>
      </c>
      <c r="K601" s="34">
        <v>7.175219575697394</v>
      </c>
      <c r="L601" s="34">
        <v>7.261322210605762</v>
      </c>
      <c r="M601" s="35">
        <v>7.3484580771330323</v>
      </c>
    </row>
    <row r="602" spans="2:13" ht="21.75" customHeight="1" thickBot="1" x14ac:dyDescent="0.25">
      <c r="B602" s="204"/>
      <c r="C602" s="186"/>
      <c r="D602" s="123"/>
      <c r="E602" s="123"/>
      <c r="F602" s="36" t="s">
        <v>8</v>
      </c>
      <c r="G602" s="33" t="s">
        <v>2</v>
      </c>
      <c r="H602" s="31">
        <v>37.706913223140496</v>
      </c>
      <c r="I602" s="34">
        <v>7.0060651389818194</v>
      </c>
      <c r="J602" s="34">
        <v>7.0901379206495969</v>
      </c>
      <c r="K602" s="34">
        <v>7.175219575697394</v>
      </c>
      <c r="L602" s="34">
        <v>7.261322210605762</v>
      </c>
      <c r="M602" s="35">
        <v>7.3484580771330323</v>
      </c>
    </row>
    <row r="603" spans="2:13" ht="12.75" customHeight="1" x14ac:dyDescent="0.2">
      <c r="B603" s="124" t="s">
        <v>167</v>
      </c>
      <c r="C603" s="125"/>
      <c r="D603" s="125"/>
      <c r="E603" s="126"/>
      <c r="F603" s="6" t="s">
        <v>3</v>
      </c>
      <c r="G603" s="16" t="s">
        <v>2</v>
      </c>
      <c r="H603" s="23">
        <f>+H597+H599+H601</f>
        <v>44.676000000000002</v>
      </c>
      <c r="I603" s="23">
        <f t="shared" ref="I603:M603" si="237">+I597+I599+I601</f>
        <v>8.3009437632000012</v>
      </c>
      <c r="J603" s="23">
        <f t="shared" si="237"/>
        <v>8.4005550883583968</v>
      </c>
      <c r="K603" s="23">
        <f t="shared" si="237"/>
        <v>8.5013617494187006</v>
      </c>
      <c r="L603" s="23">
        <f t="shared" si="237"/>
        <v>8.6033780904117236</v>
      </c>
      <c r="M603" s="23">
        <f t="shared" si="237"/>
        <v>8.706618627496665</v>
      </c>
    </row>
    <row r="604" spans="2:13" ht="24.75" customHeight="1" thickBot="1" x14ac:dyDescent="0.25">
      <c r="B604" s="127"/>
      <c r="C604" s="128"/>
      <c r="D604" s="128"/>
      <c r="E604" s="129"/>
      <c r="F604" s="7" t="s">
        <v>5</v>
      </c>
      <c r="G604" s="17" t="s">
        <v>2</v>
      </c>
      <c r="H604" s="24">
        <f>+H598+H600+H602</f>
        <v>44.676000000000002</v>
      </c>
      <c r="I604" s="24">
        <f t="shared" ref="I604:M604" si="238">+I598+I600+I602</f>
        <v>8.3009437632000012</v>
      </c>
      <c r="J604" s="24">
        <f t="shared" si="238"/>
        <v>8.4005550883583968</v>
      </c>
      <c r="K604" s="24">
        <f t="shared" si="238"/>
        <v>8.5013617494187006</v>
      </c>
      <c r="L604" s="24">
        <f t="shared" si="238"/>
        <v>8.6033780904117236</v>
      </c>
      <c r="M604" s="24">
        <f t="shared" si="238"/>
        <v>8.706618627496665</v>
      </c>
    </row>
    <row r="606" spans="2:13" ht="13.5" thickBot="1" x14ac:dyDescent="0.25"/>
    <row r="607" spans="2:13" ht="13.5" thickBot="1" x14ac:dyDescent="0.25">
      <c r="B607" s="194" t="s">
        <v>76</v>
      </c>
      <c r="C607" s="195"/>
      <c r="D607" s="195"/>
      <c r="E607" s="195"/>
      <c r="F607" s="195"/>
      <c r="G607" s="195"/>
      <c r="H607" s="195"/>
      <c r="I607" s="195"/>
      <c r="J607" s="195"/>
      <c r="K607" s="195"/>
      <c r="L607" s="195"/>
      <c r="M607" s="196"/>
    </row>
    <row r="608" spans="2:13" ht="13.5" thickBot="1" x14ac:dyDescent="0.25">
      <c r="B608" s="190" t="s">
        <v>0</v>
      </c>
      <c r="C608" s="191"/>
      <c r="D608" s="259" t="s">
        <v>256</v>
      </c>
      <c r="E608" s="120" t="s">
        <v>257</v>
      </c>
      <c r="F608" s="176" t="s">
        <v>13</v>
      </c>
      <c r="G608" s="177"/>
      <c r="H608" s="180" t="s">
        <v>12</v>
      </c>
      <c r="I608" s="181"/>
      <c r="J608" s="181"/>
      <c r="K608" s="181"/>
      <c r="L608" s="181"/>
      <c r="M608" s="182"/>
    </row>
    <row r="609" spans="2:13" ht="13.5" thickBot="1" x14ac:dyDescent="0.25">
      <c r="B609" s="192"/>
      <c r="C609" s="193"/>
      <c r="D609" s="260"/>
      <c r="E609" s="121"/>
      <c r="F609" s="178"/>
      <c r="G609" s="179"/>
      <c r="H609" s="10" t="s">
        <v>11</v>
      </c>
      <c r="I609" s="11">
        <f>2019+1</f>
        <v>2020</v>
      </c>
      <c r="J609" s="11">
        <f>+I609+1</f>
        <v>2021</v>
      </c>
      <c r="K609" s="11">
        <f t="shared" ref="K609" si="239">+J609+1</f>
        <v>2022</v>
      </c>
      <c r="L609" s="11">
        <f t="shared" ref="L609" si="240">+K609+1</f>
        <v>2023</v>
      </c>
      <c r="M609" s="12">
        <f t="shared" ref="M609" si="241">+L609+1</f>
        <v>2024</v>
      </c>
    </row>
    <row r="610" spans="2:13" x14ac:dyDescent="0.2">
      <c r="B610" s="183" t="s">
        <v>1</v>
      </c>
      <c r="C610" s="207" t="s">
        <v>76</v>
      </c>
      <c r="D610" s="122" t="s">
        <v>258</v>
      </c>
      <c r="E610" s="122" t="s">
        <v>258</v>
      </c>
      <c r="F610" s="2" t="s">
        <v>3</v>
      </c>
      <c r="G610" s="3" t="s">
        <v>2</v>
      </c>
      <c r="H610" s="20">
        <v>8.8701741196479293</v>
      </c>
      <c r="I610" s="20">
        <v>8.9766162090837049</v>
      </c>
      <c r="J610" s="20">
        <v>9.0843356035927076</v>
      </c>
      <c r="K610" s="20">
        <v>9.1933476308358202</v>
      </c>
      <c r="L610" s="20">
        <v>9.303667802405851</v>
      </c>
      <c r="M610" s="20">
        <v>9.4153118160347198</v>
      </c>
    </row>
    <row r="611" spans="2:13" ht="13.5" thickBot="1" x14ac:dyDescent="0.25">
      <c r="B611" s="184"/>
      <c r="C611" s="208"/>
      <c r="D611" s="123"/>
      <c r="E611" s="123"/>
      <c r="F611" s="4" t="s">
        <v>8</v>
      </c>
      <c r="G611" s="5" t="s">
        <v>2</v>
      </c>
      <c r="H611" s="20">
        <v>8.8701741196479293</v>
      </c>
      <c r="I611" s="20">
        <v>8.9766162090837049</v>
      </c>
      <c r="J611" s="20">
        <v>9.0843356035927076</v>
      </c>
      <c r="K611" s="20">
        <v>9.1933476308358202</v>
      </c>
      <c r="L611" s="20">
        <v>9.303667802405851</v>
      </c>
      <c r="M611" s="20">
        <v>9.4153118160347198</v>
      </c>
    </row>
    <row r="612" spans="2:13" ht="12.75" customHeight="1" x14ac:dyDescent="0.2">
      <c r="B612" s="124" t="s">
        <v>76</v>
      </c>
      <c r="C612" s="125"/>
      <c r="D612" s="125"/>
      <c r="E612" s="126"/>
      <c r="F612" s="6" t="s">
        <v>3</v>
      </c>
      <c r="G612" s="16" t="s">
        <v>2</v>
      </c>
      <c r="H612" s="18">
        <f>+H610</f>
        <v>8.8701741196479293</v>
      </c>
      <c r="I612" s="18">
        <f t="shared" ref="I612:M612" si="242">+I610</f>
        <v>8.9766162090837049</v>
      </c>
      <c r="J612" s="18">
        <f t="shared" si="242"/>
        <v>9.0843356035927076</v>
      </c>
      <c r="K612" s="18">
        <f t="shared" si="242"/>
        <v>9.1933476308358202</v>
      </c>
      <c r="L612" s="18">
        <f t="shared" si="242"/>
        <v>9.303667802405851</v>
      </c>
      <c r="M612" s="18">
        <f t="shared" si="242"/>
        <v>9.4153118160347198</v>
      </c>
    </row>
    <row r="613" spans="2:13" ht="13.5" thickBot="1" x14ac:dyDescent="0.25">
      <c r="B613" s="127"/>
      <c r="C613" s="128"/>
      <c r="D613" s="128"/>
      <c r="E613" s="129"/>
      <c r="F613" s="7" t="s">
        <v>5</v>
      </c>
      <c r="G613" s="17" t="s">
        <v>2</v>
      </c>
      <c r="H613" s="19">
        <f>+H611</f>
        <v>8.8701741196479293</v>
      </c>
      <c r="I613" s="19">
        <f t="shared" ref="I613:M613" si="243">+I611</f>
        <v>8.9766162090837049</v>
      </c>
      <c r="J613" s="19">
        <f t="shared" si="243"/>
        <v>9.0843356035927076</v>
      </c>
      <c r="K613" s="19">
        <f t="shared" si="243"/>
        <v>9.1933476308358202</v>
      </c>
      <c r="L613" s="19">
        <f t="shared" si="243"/>
        <v>9.303667802405851</v>
      </c>
      <c r="M613" s="19">
        <f t="shared" si="243"/>
        <v>9.4153118160347198</v>
      </c>
    </row>
    <row r="615" spans="2:13" ht="13.5" thickBot="1" x14ac:dyDescent="0.25"/>
    <row r="616" spans="2:13" ht="13.5" thickBot="1" x14ac:dyDescent="0.25">
      <c r="B616" s="194" t="s">
        <v>77</v>
      </c>
      <c r="C616" s="195"/>
      <c r="D616" s="195"/>
      <c r="E616" s="195"/>
      <c r="F616" s="195"/>
      <c r="G616" s="195"/>
      <c r="H616" s="195"/>
      <c r="I616" s="195"/>
      <c r="J616" s="195"/>
      <c r="K616" s="195"/>
      <c r="L616" s="195"/>
      <c r="M616" s="196"/>
    </row>
    <row r="617" spans="2:13" ht="13.5" thickBot="1" x14ac:dyDescent="0.25">
      <c r="B617" s="190" t="s">
        <v>0</v>
      </c>
      <c r="C617" s="191"/>
      <c r="D617" s="259" t="s">
        <v>256</v>
      </c>
      <c r="E617" s="120" t="s">
        <v>257</v>
      </c>
      <c r="F617" s="176" t="s">
        <v>13</v>
      </c>
      <c r="G617" s="177"/>
      <c r="H617" s="180" t="s">
        <v>12</v>
      </c>
      <c r="I617" s="181"/>
      <c r="J617" s="181"/>
      <c r="K617" s="181"/>
      <c r="L617" s="181"/>
      <c r="M617" s="182"/>
    </row>
    <row r="618" spans="2:13" ht="13.5" thickBot="1" x14ac:dyDescent="0.25">
      <c r="B618" s="192"/>
      <c r="C618" s="193"/>
      <c r="D618" s="260"/>
      <c r="E618" s="121"/>
      <c r="F618" s="178"/>
      <c r="G618" s="179"/>
      <c r="H618" s="10" t="s">
        <v>11</v>
      </c>
      <c r="I618" s="11">
        <f>2019+1</f>
        <v>2020</v>
      </c>
      <c r="J618" s="11">
        <f>+I618+1</f>
        <v>2021</v>
      </c>
      <c r="K618" s="11">
        <f t="shared" ref="K618" si="244">+J618+1</f>
        <v>2022</v>
      </c>
      <c r="L618" s="11">
        <f t="shared" ref="L618" si="245">+K618+1</f>
        <v>2023</v>
      </c>
      <c r="M618" s="12">
        <f t="shared" ref="M618" si="246">+L618+1</f>
        <v>2024</v>
      </c>
    </row>
    <row r="619" spans="2:13" x14ac:dyDescent="0.2">
      <c r="B619" s="183" t="s">
        <v>1</v>
      </c>
      <c r="C619" s="207" t="s">
        <v>77</v>
      </c>
      <c r="D619" s="122" t="s">
        <v>258</v>
      </c>
      <c r="E619" s="122" t="s">
        <v>258</v>
      </c>
      <c r="F619" s="2" t="s">
        <v>3</v>
      </c>
      <c r="G619" s="3" t="s">
        <v>2</v>
      </c>
      <c r="H619" s="20">
        <v>3.577467402651934</v>
      </c>
      <c r="I619" s="20">
        <v>3.6203970114837567</v>
      </c>
      <c r="J619" s="20">
        <v>3.6638417756215618</v>
      </c>
      <c r="K619" s="20">
        <v>3.7078078769290208</v>
      </c>
      <c r="L619" s="20">
        <v>3.7523015714521679</v>
      </c>
      <c r="M619" s="20">
        <v>3.7973291903095943</v>
      </c>
    </row>
    <row r="620" spans="2:13" ht="13.5" thickBot="1" x14ac:dyDescent="0.25">
      <c r="B620" s="184"/>
      <c r="C620" s="208"/>
      <c r="D620" s="123"/>
      <c r="E620" s="123"/>
      <c r="F620" s="4" t="s">
        <v>8</v>
      </c>
      <c r="G620" s="5" t="s">
        <v>2</v>
      </c>
      <c r="H620" s="20">
        <v>3.577467402651934</v>
      </c>
      <c r="I620" s="20">
        <v>3.6203970114837567</v>
      </c>
      <c r="J620" s="20">
        <v>3.6638417756215618</v>
      </c>
      <c r="K620" s="20">
        <v>3.7078078769290208</v>
      </c>
      <c r="L620" s="20">
        <v>3.7523015714521679</v>
      </c>
      <c r="M620" s="20">
        <v>3.7973291903095943</v>
      </c>
    </row>
    <row r="621" spans="2:13" ht="12.75" customHeight="1" x14ac:dyDescent="0.2">
      <c r="B621" s="124" t="s">
        <v>77</v>
      </c>
      <c r="C621" s="125"/>
      <c r="D621" s="125"/>
      <c r="E621" s="126"/>
      <c r="F621" s="6" t="s">
        <v>3</v>
      </c>
      <c r="G621" s="16" t="s">
        <v>2</v>
      </c>
      <c r="H621" s="18">
        <f>+H619</f>
        <v>3.577467402651934</v>
      </c>
      <c r="I621" s="18">
        <f t="shared" ref="I621:M621" si="247">+I619</f>
        <v>3.6203970114837567</v>
      </c>
      <c r="J621" s="18">
        <f t="shared" si="247"/>
        <v>3.6638417756215618</v>
      </c>
      <c r="K621" s="18">
        <f t="shared" si="247"/>
        <v>3.7078078769290208</v>
      </c>
      <c r="L621" s="18">
        <f t="shared" si="247"/>
        <v>3.7523015714521679</v>
      </c>
      <c r="M621" s="18">
        <f t="shared" si="247"/>
        <v>3.7973291903095943</v>
      </c>
    </row>
    <row r="622" spans="2:13" ht="13.5" thickBot="1" x14ac:dyDescent="0.25">
      <c r="B622" s="127"/>
      <c r="C622" s="128"/>
      <c r="D622" s="128"/>
      <c r="E622" s="129"/>
      <c r="F622" s="7" t="s">
        <v>5</v>
      </c>
      <c r="G622" s="17" t="s">
        <v>2</v>
      </c>
      <c r="H622" s="19">
        <f>+H620</f>
        <v>3.577467402651934</v>
      </c>
      <c r="I622" s="19">
        <f t="shared" ref="I622:M622" si="248">+I620</f>
        <v>3.6203970114837567</v>
      </c>
      <c r="J622" s="19">
        <f t="shared" si="248"/>
        <v>3.6638417756215618</v>
      </c>
      <c r="K622" s="19">
        <f t="shared" si="248"/>
        <v>3.7078078769290208</v>
      </c>
      <c r="L622" s="19">
        <f t="shared" si="248"/>
        <v>3.7523015714521679</v>
      </c>
      <c r="M622" s="19">
        <f t="shared" si="248"/>
        <v>3.7973291903095943</v>
      </c>
    </row>
    <row r="624" spans="2:13" ht="13.5" thickBot="1" x14ac:dyDescent="0.25"/>
    <row r="625" spans="2:13" ht="13.5" thickBot="1" x14ac:dyDescent="0.25">
      <c r="B625" s="194" t="s">
        <v>78</v>
      </c>
      <c r="C625" s="195"/>
      <c r="D625" s="195"/>
      <c r="E625" s="195"/>
      <c r="F625" s="195"/>
      <c r="G625" s="195"/>
      <c r="H625" s="195"/>
      <c r="I625" s="195"/>
      <c r="J625" s="195"/>
      <c r="K625" s="195"/>
      <c r="L625" s="195"/>
      <c r="M625" s="196"/>
    </row>
    <row r="626" spans="2:13" ht="13.5" thickBot="1" x14ac:dyDescent="0.25">
      <c r="B626" s="190" t="s">
        <v>0</v>
      </c>
      <c r="C626" s="191"/>
      <c r="D626" s="259" t="s">
        <v>256</v>
      </c>
      <c r="E626" s="120" t="s">
        <v>257</v>
      </c>
      <c r="F626" s="176" t="s">
        <v>13</v>
      </c>
      <c r="G626" s="177"/>
      <c r="H626" s="180" t="s">
        <v>12</v>
      </c>
      <c r="I626" s="181"/>
      <c r="J626" s="181"/>
      <c r="K626" s="181"/>
      <c r="L626" s="181"/>
      <c r="M626" s="182"/>
    </row>
    <row r="627" spans="2:13" ht="13.5" thickBot="1" x14ac:dyDescent="0.25">
      <c r="B627" s="192"/>
      <c r="C627" s="193"/>
      <c r="D627" s="260"/>
      <c r="E627" s="121"/>
      <c r="F627" s="178"/>
      <c r="G627" s="179"/>
      <c r="H627" s="10" t="s">
        <v>11</v>
      </c>
      <c r="I627" s="11">
        <f>2019+1</f>
        <v>2020</v>
      </c>
      <c r="J627" s="11">
        <f>+I627+1</f>
        <v>2021</v>
      </c>
      <c r="K627" s="11">
        <f t="shared" ref="K627" si="249">+J627+1</f>
        <v>2022</v>
      </c>
      <c r="L627" s="11">
        <f t="shared" ref="L627" si="250">+K627+1</f>
        <v>2023</v>
      </c>
      <c r="M627" s="12">
        <f t="shared" ref="M627" si="251">+L627+1</f>
        <v>2024</v>
      </c>
    </row>
    <row r="628" spans="2:13" x14ac:dyDescent="0.2">
      <c r="B628" s="183" t="s">
        <v>1</v>
      </c>
      <c r="C628" s="207" t="s">
        <v>78</v>
      </c>
      <c r="D628" s="122" t="s">
        <v>258</v>
      </c>
      <c r="E628" s="122" t="s">
        <v>258</v>
      </c>
      <c r="F628" s="2" t="s">
        <v>3</v>
      </c>
      <c r="G628" s="3" t="s">
        <v>2</v>
      </c>
      <c r="H628" s="20">
        <v>5.7790848571820508</v>
      </c>
      <c r="I628" s="20">
        <v>5.8484338754682366</v>
      </c>
      <c r="J628" s="20">
        <v>5.9186150819738543</v>
      </c>
      <c r="K628" s="20">
        <v>5.9896384629575392</v>
      </c>
      <c r="L628" s="20">
        <v>6.0615141245130308</v>
      </c>
      <c r="M628" s="20">
        <v>6.1342522940071866</v>
      </c>
    </row>
    <row r="629" spans="2:13" ht="13.5" thickBot="1" x14ac:dyDescent="0.25">
      <c r="B629" s="184"/>
      <c r="C629" s="208"/>
      <c r="D629" s="123"/>
      <c r="E629" s="123"/>
      <c r="F629" s="4" t="s">
        <v>8</v>
      </c>
      <c r="G629" s="5" t="s">
        <v>2</v>
      </c>
      <c r="H629" s="20">
        <v>5.7790848571820508</v>
      </c>
      <c r="I629" s="20">
        <v>5.8484338754682366</v>
      </c>
      <c r="J629" s="20">
        <v>5.9186150819738543</v>
      </c>
      <c r="K629" s="20">
        <v>5.9896384629575392</v>
      </c>
      <c r="L629" s="20">
        <v>6.0615141245130308</v>
      </c>
      <c r="M629" s="20">
        <v>6.1342522940071866</v>
      </c>
    </row>
    <row r="630" spans="2:13" ht="12.75" customHeight="1" x14ac:dyDescent="0.2">
      <c r="B630" s="124" t="s">
        <v>78</v>
      </c>
      <c r="C630" s="125"/>
      <c r="D630" s="125"/>
      <c r="E630" s="126"/>
      <c r="F630" s="6" t="s">
        <v>3</v>
      </c>
      <c r="G630" s="16" t="s">
        <v>2</v>
      </c>
      <c r="H630" s="18">
        <f>+H628</f>
        <v>5.7790848571820508</v>
      </c>
      <c r="I630" s="18">
        <f t="shared" ref="I630:M630" si="252">+I628</f>
        <v>5.8484338754682366</v>
      </c>
      <c r="J630" s="18">
        <f t="shared" si="252"/>
        <v>5.9186150819738543</v>
      </c>
      <c r="K630" s="18">
        <f t="shared" si="252"/>
        <v>5.9896384629575392</v>
      </c>
      <c r="L630" s="18">
        <f t="shared" si="252"/>
        <v>6.0615141245130308</v>
      </c>
      <c r="M630" s="18">
        <f t="shared" si="252"/>
        <v>6.1342522940071866</v>
      </c>
    </row>
    <row r="631" spans="2:13" ht="13.5" thickBot="1" x14ac:dyDescent="0.25">
      <c r="B631" s="127"/>
      <c r="C631" s="128"/>
      <c r="D631" s="128"/>
      <c r="E631" s="129"/>
      <c r="F631" s="7" t="s">
        <v>5</v>
      </c>
      <c r="G631" s="17" t="s">
        <v>2</v>
      </c>
      <c r="H631" s="19">
        <f>+H629</f>
        <v>5.7790848571820508</v>
      </c>
      <c r="I631" s="19">
        <f t="shared" ref="I631:M631" si="253">+I629</f>
        <v>5.8484338754682366</v>
      </c>
      <c r="J631" s="19">
        <f t="shared" si="253"/>
        <v>5.9186150819738543</v>
      </c>
      <c r="K631" s="19">
        <f t="shared" si="253"/>
        <v>5.9896384629575392</v>
      </c>
      <c r="L631" s="19">
        <f t="shared" si="253"/>
        <v>6.0615141245130308</v>
      </c>
      <c r="M631" s="19">
        <f t="shared" si="253"/>
        <v>6.1342522940071866</v>
      </c>
    </row>
    <row r="633" spans="2:13" ht="13.5" thickBot="1" x14ac:dyDescent="0.25"/>
    <row r="634" spans="2:13" ht="13.5" thickBot="1" x14ac:dyDescent="0.25">
      <c r="B634" s="173" t="s">
        <v>169</v>
      </c>
      <c r="C634" s="174"/>
      <c r="D634" s="174"/>
      <c r="E634" s="174"/>
      <c r="F634" s="174"/>
      <c r="G634" s="174"/>
      <c r="H634" s="174"/>
      <c r="I634" s="174"/>
      <c r="J634" s="174"/>
      <c r="K634" s="174"/>
      <c r="L634" s="174"/>
      <c r="M634" s="175"/>
    </row>
    <row r="635" spans="2:13" ht="15.75" customHeight="1" thickBot="1" x14ac:dyDescent="0.25">
      <c r="B635" s="130" t="s">
        <v>0</v>
      </c>
      <c r="C635" s="131"/>
      <c r="D635" s="131"/>
      <c r="E635" s="148"/>
      <c r="F635" s="201" t="s">
        <v>13</v>
      </c>
      <c r="G635" s="177"/>
      <c r="H635" s="180" t="s">
        <v>12</v>
      </c>
      <c r="I635" s="181"/>
      <c r="J635" s="181"/>
      <c r="K635" s="181"/>
      <c r="L635" s="181"/>
      <c r="M635" s="182"/>
    </row>
    <row r="636" spans="2:13" ht="15.75" customHeight="1" thickBot="1" x14ac:dyDescent="0.25">
      <c r="B636" s="133"/>
      <c r="C636" s="134"/>
      <c r="D636" s="134"/>
      <c r="E636" s="149"/>
      <c r="F636" s="202"/>
      <c r="G636" s="179"/>
      <c r="H636" s="10" t="s">
        <v>11</v>
      </c>
      <c r="I636" s="11">
        <f>2019+1</f>
        <v>2020</v>
      </c>
      <c r="J636" s="11">
        <f>+I636+1</f>
        <v>2021</v>
      </c>
      <c r="K636" s="11">
        <f t="shared" ref="K636" si="254">+J636+1</f>
        <v>2022</v>
      </c>
      <c r="L636" s="11">
        <f t="shared" ref="L636" si="255">+K636+1</f>
        <v>2023</v>
      </c>
      <c r="M636" s="12">
        <f t="shared" ref="M636" si="256">+L636+1</f>
        <v>2024</v>
      </c>
    </row>
    <row r="637" spans="2:13" ht="12.75" customHeight="1" x14ac:dyDescent="0.2">
      <c r="B637" s="136" t="s">
        <v>169</v>
      </c>
      <c r="C637" s="125"/>
      <c r="D637" s="125"/>
      <c r="E637" s="137"/>
      <c r="F637" s="2" t="s">
        <v>3</v>
      </c>
      <c r="G637" s="3" t="s">
        <v>2</v>
      </c>
      <c r="H637" s="20">
        <f>H603+H612+H621+H630</f>
        <v>62.902726379481912</v>
      </c>
      <c r="I637" s="20">
        <f>I603+I612+I621+I628</f>
        <v>26.746390859235696</v>
      </c>
      <c r="J637" s="20">
        <f t="shared" ref="J637:M638" si="257">J603+J612+J621+J628</f>
        <v>27.067347549546522</v>
      </c>
      <c r="K637" s="20">
        <f t="shared" si="257"/>
        <v>27.392155720141083</v>
      </c>
      <c r="L637" s="20">
        <f t="shared" si="257"/>
        <v>27.720861588782775</v>
      </c>
      <c r="M637" s="20">
        <f t="shared" si="257"/>
        <v>28.053511927848163</v>
      </c>
    </row>
    <row r="638" spans="2:13" ht="15.75" customHeight="1" thickBot="1" x14ac:dyDescent="0.25">
      <c r="B638" s="138"/>
      <c r="C638" s="139"/>
      <c r="D638" s="139"/>
      <c r="E638" s="140"/>
      <c r="F638" s="4" t="s">
        <v>8</v>
      </c>
      <c r="G638" s="5" t="s">
        <v>2</v>
      </c>
      <c r="H638" s="20">
        <f>H604+H613+H622+H629</f>
        <v>62.902726379481912</v>
      </c>
      <c r="I638" s="20">
        <f>I604+I613+I622+I629</f>
        <v>26.746390859235696</v>
      </c>
      <c r="J638" s="20">
        <f t="shared" si="257"/>
        <v>27.067347549546522</v>
      </c>
      <c r="K638" s="20">
        <f t="shared" si="257"/>
        <v>27.392155720141083</v>
      </c>
      <c r="L638" s="20">
        <f t="shared" si="257"/>
        <v>27.720861588782775</v>
      </c>
      <c r="M638" s="20">
        <f t="shared" si="257"/>
        <v>28.053511927848163</v>
      </c>
    </row>
    <row r="640" spans="2:13" ht="13.5" thickBot="1" x14ac:dyDescent="0.25"/>
    <row r="641" spans="2:17" ht="13.5" thickBot="1" x14ac:dyDescent="0.25">
      <c r="B641" s="194" t="s">
        <v>170</v>
      </c>
      <c r="C641" s="195"/>
      <c r="D641" s="195"/>
      <c r="E641" s="195"/>
      <c r="F641" s="195"/>
      <c r="G641" s="195"/>
      <c r="H641" s="195"/>
      <c r="I641" s="195"/>
      <c r="J641" s="195"/>
      <c r="K641" s="195"/>
      <c r="L641" s="195"/>
      <c r="M641" s="196"/>
    </row>
    <row r="642" spans="2:17" ht="13.5" thickBot="1" x14ac:dyDescent="0.25">
      <c r="B642" s="190" t="s">
        <v>0</v>
      </c>
      <c r="C642" s="191"/>
      <c r="D642" s="259" t="s">
        <v>256</v>
      </c>
      <c r="E642" s="120" t="s">
        <v>257</v>
      </c>
      <c r="F642" s="176" t="s">
        <v>13</v>
      </c>
      <c r="G642" s="177"/>
      <c r="H642" s="180" t="s">
        <v>12</v>
      </c>
      <c r="I642" s="181"/>
      <c r="J642" s="181"/>
      <c r="K642" s="181"/>
      <c r="L642" s="181"/>
      <c r="M642" s="182"/>
    </row>
    <row r="643" spans="2:17" ht="13.5" thickBot="1" x14ac:dyDescent="0.25">
      <c r="B643" s="192"/>
      <c r="C643" s="193"/>
      <c r="D643" s="260"/>
      <c r="E643" s="121"/>
      <c r="F643" s="178"/>
      <c r="G643" s="179"/>
      <c r="H643" s="10" t="s">
        <v>11</v>
      </c>
      <c r="I643" s="11">
        <f>2019+1</f>
        <v>2020</v>
      </c>
      <c r="J643" s="11">
        <f>+I643+1</f>
        <v>2021</v>
      </c>
      <c r="K643" s="11">
        <f t="shared" ref="K643" si="258">+J643+1</f>
        <v>2022</v>
      </c>
      <c r="L643" s="11">
        <f t="shared" ref="L643" si="259">+K643+1</f>
        <v>2023</v>
      </c>
      <c r="M643" s="12">
        <f t="shared" ref="M643" si="260">+L643+1</f>
        <v>2024</v>
      </c>
    </row>
    <row r="644" spans="2:17" ht="19.5" customHeight="1" x14ac:dyDescent="0.2">
      <c r="B644" s="183" t="s">
        <v>1</v>
      </c>
      <c r="C644" s="207" t="s">
        <v>171</v>
      </c>
      <c r="D644" s="122" t="s">
        <v>258</v>
      </c>
      <c r="E644" s="122" t="s">
        <v>258</v>
      </c>
      <c r="F644" s="2" t="s">
        <v>3</v>
      </c>
      <c r="G644" s="3" t="s">
        <v>2</v>
      </c>
      <c r="H644" s="20">
        <v>26.061000000000003</v>
      </c>
      <c r="I644" s="20">
        <v>4.8422171951999999</v>
      </c>
      <c r="J644" s="20">
        <v>4.9003238015424007</v>
      </c>
      <c r="K644" s="20">
        <v>4.9591276871609091</v>
      </c>
      <c r="L644" s="20">
        <v>5.0186372194068403</v>
      </c>
      <c r="M644" s="20">
        <v>5.0788608660397205</v>
      </c>
    </row>
    <row r="645" spans="2:17" ht="30" customHeight="1" thickBot="1" x14ac:dyDescent="0.25">
      <c r="B645" s="184"/>
      <c r="C645" s="208"/>
      <c r="D645" s="123"/>
      <c r="E645" s="123"/>
      <c r="F645" s="4" t="s">
        <v>8</v>
      </c>
      <c r="G645" s="5" t="s">
        <v>2</v>
      </c>
      <c r="H645" s="20">
        <v>26.061000000000003</v>
      </c>
      <c r="I645" s="20">
        <v>4.8422171951999999</v>
      </c>
      <c r="J645" s="20">
        <v>4.9003238015424007</v>
      </c>
      <c r="K645" s="20">
        <v>4.9591276871609091</v>
      </c>
      <c r="L645" s="20">
        <v>5.0186372194068403</v>
      </c>
      <c r="M645" s="20">
        <v>5.0788608660397205</v>
      </c>
      <c r="N645" s="80"/>
      <c r="O645" s="80"/>
      <c r="P645" s="80"/>
      <c r="Q645" s="80"/>
    </row>
    <row r="646" spans="2:17" ht="12.75" customHeight="1" x14ac:dyDescent="0.2">
      <c r="B646" s="124" t="s">
        <v>170</v>
      </c>
      <c r="C646" s="125"/>
      <c r="D646" s="125"/>
      <c r="E646" s="126"/>
      <c r="F646" s="6" t="s">
        <v>3</v>
      </c>
      <c r="G646" s="16" t="s">
        <v>2</v>
      </c>
      <c r="H646" s="18">
        <f>+H644</f>
        <v>26.061000000000003</v>
      </c>
      <c r="I646" s="18">
        <f t="shared" ref="I646:M646" si="261">+I644</f>
        <v>4.8422171951999999</v>
      </c>
      <c r="J646" s="18">
        <f t="shared" si="261"/>
        <v>4.9003238015424007</v>
      </c>
      <c r="K646" s="18">
        <f t="shared" si="261"/>
        <v>4.9591276871609091</v>
      </c>
      <c r="L646" s="18">
        <f t="shared" si="261"/>
        <v>5.0186372194068403</v>
      </c>
      <c r="M646" s="18">
        <f t="shared" si="261"/>
        <v>5.0788608660397205</v>
      </c>
      <c r="N646" s="80"/>
      <c r="O646" s="80"/>
      <c r="P646" s="80"/>
      <c r="Q646" s="80"/>
    </row>
    <row r="647" spans="2:17" ht="23.25" customHeight="1" thickBot="1" x14ac:dyDescent="0.25">
      <c r="B647" s="127"/>
      <c r="C647" s="128"/>
      <c r="D647" s="128"/>
      <c r="E647" s="129"/>
      <c r="F647" s="7" t="s">
        <v>5</v>
      </c>
      <c r="G647" s="17" t="s">
        <v>2</v>
      </c>
      <c r="H647" s="19">
        <f>+H645</f>
        <v>26.061000000000003</v>
      </c>
      <c r="I647" s="19">
        <f t="shared" ref="I647:M647" si="262">+I645</f>
        <v>4.8422171951999999</v>
      </c>
      <c r="J647" s="19">
        <f t="shared" si="262"/>
        <v>4.9003238015424007</v>
      </c>
      <c r="K647" s="19">
        <f t="shared" si="262"/>
        <v>4.9591276871609091</v>
      </c>
      <c r="L647" s="19">
        <f t="shared" si="262"/>
        <v>5.0186372194068403</v>
      </c>
      <c r="M647" s="19">
        <f t="shared" si="262"/>
        <v>5.0788608660397205</v>
      </c>
    </row>
    <row r="649" spans="2:17" ht="13.5" thickBot="1" x14ac:dyDescent="0.25"/>
    <row r="650" spans="2:17" ht="13.5" thickBot="1" x14ac:dyDescent="0.25">
      <c r="B650" s="187" t="s">
        <v>172</v>
      </c>
      <c r="C650" s="188"/>
      <c r="D650" s="188"/>
      <c r="E650" s="188"/>
      <c r="F650" s="188"/>
      <c r="G650" s="188"/>
      <c r="H650" s="188"/>
      <c r="I650" s="188"/>
      <c r="J650" s="188"/>
      <c r="K650" s="188"/>
      <c r="L650" s="188"/>
      <c r="M650" s="189"/>
    </row>
    <row r="651" spans="2:17" ht="13.5" thickBot="1" x14ac:dyDescent="0.25">
      <c r="B651" s="190" t="s">
        <v>0</v>
      </c>
      <c r="C651" s="191"/>
      <c r="D651" s="259" t="s">
        <v>256</v>
      </c>
      <c r="E651" s="120" t="s">
        <v>257</v>
      </c>
      <c r="F651" s="176" t="s">
        <v>13</v>
      </c>
      <c r="G651" s="177"/>
      <c r="H651" s="180" t="s">
        <v>12</v>
      </c>
      <c r="I651" s="181"/>
      <c r="J651" s="181"/>
      <c r="K651" s="181"/>
      <c r="L651" s="181"/>
      <c r="M651" s="182"/>
    </row>
    <row r="652" spans="2:17" ht="13.5" thickBot="1" x14ac:dyDescent="0.25">
      <c r="B652" s="192"/>
      <c r="C652" s="193"/>
      <c r="D652" s="260"/>
      <c r="E652" s="121"/>
      <c r="F652" s="178"/>
      <c r="G652" s="179"/>
      <c r="H652" s="10" t="s">
        <v>11</v>
      </c>
      <c r="I652" s="11">
        <f>2019+1</f>
        <v>2020</v>
      </c>
      <c r="J652" s="11">
        <f>+I652+1</f>
        <v>2021</v>
      </c>
      <c r="K652" s="11">
        <f t="shared" ref="K652" si="263">+J652+1</f>
        <v>2022</v>
      </c>
      <c r="L652" s="11">
        <f t="shared" ref="L652" si="264">+K652+1</f>
        <v>2023</v>
      </c>
      <c r="M652" s="12">
        <f t="shared" ref="M652" si="265">+L652+1</f>
        <v>2024</v>
      </c>
    </row>
    <row r="653" spans="2:17" ht="21" customHeight="1" thickBot="1" x14ac:dyDescent="0.25">
      <c r="B653" s="183" t="s">
        <v>1</v>
      </c>
      <c r="C653" s="185" t="s">
        <v>173</v>
      </c>
      <c r="D653" s="122" t="s">
        <v>258</v>
      </c>
      <c r="E653" s="122" t="s">
        <v>258</v>
      </c>
      <c r="F653" s="2" t="s">
        <v>3</v>
      </c>
      <c r="G653" s="3" t="s">
        <v>2</v>
      </c>
      <c r="H653" s="25">
        <v>1.62425</v>
      </c>
      <c r="I653" s="26">
        <v>1.6437409999999999</v>
      </c>
      <c r="J653" s="26">
        <v>1.6634658919999996</v>
      </c>
      <c r="K653" s="26">
        <v>1.6834274827039999</v>
      </c>
      <c r="L653" s="26">
        <v>1.7036286124964481</v>
      </c>
      <c r="M653" s="27">
        <v>1.7240721558464052</v>
      </c>
    </row>
    <row r="654" spans="2:17" ht="22.5" customHeight="1" thickBot="1" x14ac:dyDescent="0.25">
      <c r="B654" s="184"/>
      <c r="C654" s="186"/>
      <c r="D654" s="123"/>
      <c r="E654" s="123"/>
      <c r="F654" s="4" t="s">
        <v>8</v>
      </c>
      <c r="G654" s="3" t="s">
        <v>2</v>
      </c>
      <c r="H654" s="25">
        <v>1.62425</v>
      </c>
      <c r="I654" s="26">
        <v>1.6437409999999999</v>
      </c>
      <c r="J654" s="26">
        <v>1.6634658919999996</v>
      </c>
      <c r="K654" s="26">
        <v>1.6834274827039999</v>
      </c>
      <c r="L654" s="26">
        <v>1.7036286124964481</v>
      </c>
      <c r="M654" s="27">
        <v>1.7240721558464052</v>
      </c>
    </row>
    <row r="655" spans="2:17" ht="13.5" thickBot="1" x14ac:dyDescent="0.25">
      <c r="B655" s="183" t="s">
        <v>4</v>
      </c>
      <c r="C655" s="185" t="s">
        <v>174</v>
      </c>
      <c r="D655" s="122" t="s">
        <v>258</v>
      </c>
      <c r="E655" s="122" t="s">
        <v>258</v>
      </c>
      <c r="F655" s="2" t="s">
        <v>3</v>
      </c>
      <c r="G655" s="3" t="s">
        <v>2</v>
      </c>
      <c r="H655" s="25">
        <v>11.40625</v>
      </c>
      <c r="I655" s="26">
        <v>11.543125</v>
      </c>
      <c r="J655" s="26">
        <v>11.681642499999999</v>
      </c>
      <c r="K655" s="26">
        <v>11.821822210000001</v>
      </c>
      <c r="L655" s="26">
        <v>11.96368407652</v>
      </c>
      <c r="M655" s="27">
        <v>12.107248285438239</v>
      </c>
    </row>
    <row r="656" spans="2:17" ht="34.5" customHeight="1" thickBot="1" x14ac:dyDescent="0.25">
      <c r="B656" s="184"/>
      <c r="C656" s="186"/>
      <c r="D656" s="123"/>
      <c r="E656" s="123"/>
      <c r="F656" s="4" t="s">
        <v>8</v>
      </c>
      <c r="G656" s="3" t="s">
        <v>2</v>
      </c>
      <c r="H656" s="25">
        <v>11.40625</v>
      </c>
      <c r="I656" s="26">
        <v>11.543125</v>
      </c>
      <c r="J656" s="26">
        <v>11.681642499999999</v>
      </c>
      <c r="K656" s="26">
        <v>11.821822210000001</v>
      </c>
      <c r="L656" s="26">
        <v>11.96368407652</v>
      </c>
      <c r="M656" s="27">
        <v>12.107248285438239</v>
      </c>
    </row>
    <row r="657" spans="2:13" ht="13.5" thickBot="1" x14ac:dyDescent="0.25">
      <c r="B657" s="183" t="s">
        <v>6</v>
      </c>
      <c r="C657" s="185" t="s">
        <v>175</v>
      </c>
      <c r="D657" s="122" t="s">
        <v>258</v>
      </c>
      <c r="E657" s="122" t="s">
        <v>258</v>
      </c>
      <c r="F657" s="2" t="s">
        <v>3</v>
      </c>
      <c r="G657" s="3" t="s">
        <v>2</v>
      </c>
      <c r="H657" s="25">
        <v>23.725000000000001</v>
      </c>
      <c r="I657" s="26">
        <v>24.009700000000002</v>
      </c>
      <c r="J657" s="26">
        <v>24.297816399999999</v>
      </c>
      <c r="K657" s="26">
        <v>24.589390196800004</v>
      </c>
      <c r="L657" s="26">
        <v>24.884462879161596</v>
      </c>
      <c r="M657" s="27">
        <v>25.183076433711538</v>
      </c>
    </row>
    <row r="658" spans="2:13" ht="31.5" customHeight="1" thickBot="1" x14ac:dyDescent="0.25">
      <c r="B658" s="184"/>
      <c r="C658" s="186"/>
      <c r="D658" s="123"/>
      <c r="E658" s="123"/>
      <c r="F658" s="4" t="s">
        <v>8</v>
      </c>
      <c r="G658" s="3" t="s">
        <v>2</v>
      </c>
      <c r="H658" s="25">
        <v>23.725000000000001</v>
      </c>
      <c r="I658" s="26">
        <v>24.009700000000002</v>
      </c>
      <c r="J658" s="26">
        <v>24.297816399999999</v>
      </c>
      <c r="K658" s="26">
        <v>24.589390196800004</v>
      </c>
      <c r="L658" s="26">
        <v>24.884462879161596</v>
      </c>
      <c r="M658" s="27">
        <v>25.183076433711538</v>
      </c>
    </row>
    <row r="659" spans="2:13" ht="13.5" thickBot="1" x14ac:dyDescent="0.25">
      <c r="B659" s="183" t="s">
        <v>7</v>
      </c>
      <c r="C659" s="185" t="s">
        <v>176</v>
      </c>
      <c r="D659" s="122" t="s">
        <v>258</v>
      </c>
      <c r="E659" s="122" t="s">
        <v>258</v>
      </c>
      <c r="F659" s="2" t="s">
        <v>3</v>
      </c>
      <c r="G659" s="3" t="s">
        <v>2</v>
      </c>
      <c r="H659" s="25">
        <v>0.98550000000000015</v>
      </c>
      <c r="I659" s="26">
        <v>0.99732600000000005</v>
      </c>
      <c r="J659" s="26">
        <v>1.009293912</v>
      </c>
      <c r="K659" s="26">
        <v>1.0214054389439999</v>
      </c>
      <c r="L659" s="26">
        <v>1.0336623042113278</v>
      </c>
      <c r="M659" s="27">
        <v>1.0460662518618637</v>
      </c>
    </row>
    <row r="660" spans="2:13" ht="13.5" thickBot="1" x14ac:dyDescent="0.25">
      <c r="B660" s="184"/>
      <c r="C660" s="186"/>
      <c r="D660" s="123"/>
      <c r="E660" s="123"/>
      <c r="F660" s="4" t="s">
        <v>8</v>
      </c>
      <c r="G660" s="3" t="s">
        <v>2</v>
      </c>
      <c r="H660" s="25">
        <v>0.98550000000000015</v>
      </c>
      <c r="I660" s="26">
        <v>0.99732600000000005</v>
      </c>
      <c r="J660" s="26">
        <v>1.009293912</v>
      </c>
      <c r="K660" s="26">
        <v>1.0214054389439999</v>
      </c>
      <c r="L660" s="26">
        <v>1.0336623042113278</v>
      </c>
      <c r="M660" s="27">
        <v>1.0460662518618637</v>
      </c>
    </row>
    <row r="661" spans="2:13" ht="23.25" customHeight="1" thickBot="1" x14ac:dyDescent="0.25">
      <c r="B661" s="183" t="s">
        <v>9</v>
      </c>
      <c r="C661" s="185" t="s">
        <v>177</v>
      </c>
      <c r="D661" s="122" t="s">
        <v>258</v>
      </c>
      <c r="E661" s="122" t="s">
        <v>258</v>
      </c>
      <c r="F661" s="2" t="s">
        <v>3</v>
      </c>
      <c r="G661" s="3" t="s">
        <v>2</v>
      </c>
      <c r="H661" s="25">
        <v>3.5952500000000001</v>
      </c>
      <c r="I661" s="26">
        <v>3.6383930000000007</v>
      </c>
      <c r="J661" s="26">
        <v>3.6820537159999995</v>
      </c>
      <c r="K661" s="26">
        <v>3.7262383605919998</v>
      </c>
      <c r="L661" s="26">
        <v>3.7709532209191043</v>
      </c>
      <c r="M661" s="27">
        <v>3.8162046595701331</v>
      </c>
    </row>
    <row r="662" spans="2:13" ht="23.25" customHeight="1" thickBot="1" x14ac:dyDescent="0.25">
      <c r="B662" s="184"/>
      <c r="C662" s="186"/>
      <c r="D662" s="123"/>
      <c r="E662" s="123"/>
      <c r="F662" s="4" t="s">
        <v>8</v>
      </c>
      <c r="G662" s="3" t="s">
        <v>2</v>
      </c>
      <c r="H662" s="25">
        <v>3.5952500000000001</v>
      </c>
      <c r="I662" s="26">
        <v>3.6383930000000007</v>
      </c>
      <c r="J662" s="26">
        <v>3.6820537159999995</v>
      </c>
      <c r="K662" s="26">
        <v>3.7262383605919998</v>
      </c>
      <c r="L662" s="26">
        <v>3.7709532209191043</v>
      </c>
      <c r="M662" s="27">
        <v>3.8162046595701331</v>
      </c>
    </row>
    <row r="663" spans="2:13" ht="21" customHeight="1" thickBot="1" x14ac:dyDescent="0.25">
      <c r="B663" s="183" t="s">
        <v>10</v>
      </c>
      <c r="C663" s="185" t="s">
        <v>178</v>
      </c>
      <c r="D663" s="122" t="s">
        <v>258</v>
      </c>
      <c r="E663" s="122" t="s">
        <v>258</v>
      </c>
      <c r="F663" s="2" t="s">
        <v>3</v>
      </c>
      <c r="G663" s="3" t="s">
        <v>2</v>
      </c>
      <c r="H663" s="25">
        <v>21.060500000000001</v>
      </c>
      <c r="I663" s="26">
        <v>21.313226</v>
      </c>
      <c r="J663" s="26">
        <v>21.568984711999999</v>
      </c>
      <c r="K663" s="26">
        <v>21.827812528544005</v>
      </c>
      <c r="L663" s="26">
        <v>22.089746278886526</v>
      </c>
      <c r="M663" s="27">
        <v>22.354823234233166</v>
      </c>
    </row>
    <row r="664" spans="2:13" ht="20.25" customHeight="1" thickBot="1" x14ac:dyDescent="0.25">
      <c r="B664" s="184"/>
      <c r="C664" s="186"/>
      <c r="D664" s="123"/>
      <c r="E664" s="123"/>
      <c r="F664" s="4" t="s">
        <v>8</v>
      </c>
      <c r="G664" s="3" t="s">
        <v>2</v>
      </c>
      <c r="H664" s="25">
        <v>21.060500000000001</v>
      </c>
      <c r="I664" s="26">
        <v>21.313226</v>
      </c>
      <c r="J664" s="26">
        <v>21.568984711999999</v>
      </c>
      <c r="K664" s="26">
        <v>21.827812528544005</v>
      </c>
      <c r="L664" s="26">
        <v>22.089746278886526</v>
      </c>
      <c r="M664" s="27">
        <v>22.354823234233166</v>
      </c>
    </row>
    <row r="665" spans="2:13" ht="12.75" customHeight="1" x14ac:dyDescent="0.2">
      <c r="B665" s="124" t="s">
        <v>172</v>
      </c>
      <c r="C665" s="125"/>
      <c r="D665" s="125"/>
      <c r="E665" s="126"/>
      <c r="F665" s="6" t="s">
        <v>3</v>
      </c>
      <c r="G665" s="16" t="s">
        <v>2</v>
      </c>
      <c r="H665" s="23">
        <f>+H653+H655+H657+H659+H661+H663</f>
        <v>62.396749999999997</v>
      </c>
      <c r="I665" s="23">
        <f t="shared" ref="I665:M665" si="266">+I653+I655+I657+I659+I661+I663</f>
        <v>63.145511000000006</v>
      </c>
      <c r="J665" s="23">
        <f t="shared" si="266"/>
        <v>63.903257131999993</v>
      </c>
      <c r="K665" s="23">
        <f t="shared" si="266"/>
        <v>64.670096217584003</v>
      </c>
      <c r="L665" s="23">
        <f t="shared" si="266"/>
        <v>65.446137372194997</v>
      </c>
      <c r="M665" s="23">
        <f t="shared" si="266"/>
        <v>66.231491020661338</v>
      </c>
    </row>
    <row r="666" spans="2:13" ht="13.5" thickBot="1" x14ac:dyDescent="0.25">
      <c r="B666" s="127"/>
      <c r="C666" s="128"/>
      <c r="D666" s="128"/>
      <c r="E666" s="129"/>
      <c r="F666" s="7" t="s">
        <v>5</v>
      </c>
      <c r="G666" s="17" t="s">
        <v>2</v>
      </c>
      <c r="H666" s="24">
        <f>+H654+H656+H658+H660+H662+H664</f>
        <v>62.396749999999997</v>
      </c>
      <c r="I666" s="24">
        <f t="shared" ref="I666:M666" si="267">+I654+I656+I658+I660+I662+I664</f>
        <v>63.145511000000006</v>
      </c>
      <c r="J666" s="24">
        <f t="shared" si="267"/>
        <v>63.903257131999993</v>
      </c>
      <c r="K666" s="24">
        <f t="shared" si="267"/>
        <v>64.670096217584003</v>
      </c>
      <c r="L666" s="24">
        <f t="shared" si="267"/>
        <v>65.446137372194997</v>
      </c>
      <c r="M666" s="24">
        <f t="shared" si="267"/>
        <v>66.231491020661338</v>
      </c>
    </row>
    <row r="668" spans="2:13" ht="13.5" thickBot="1" x14ac:dyDescent="0.25"/>
    <row r="669" spans="2:13" ht="13.5" thickBot="1" x14ac:dyDescent="0.25">
      <c r="B669" s="194" t="s">
        <v>79</v>
      </c>
      <c r="C669" s="195"/>
      <c r="D669" s="195"/>
      <c r="E669" s="195"/>
      <c r="F669" s="195"/>
      <c r="G669" s="195"/>
      <c r="H669" s="195"/>
      <c r="I669" s="195"/>
      <c r="J669" s="195"/>
      <c r="K669" s="195"/>
      <c r="L669" s="195"/>
      <c r="M669" s="196"/>
    </row>
    <row r="670" spans="2:13" ht="13.5" thickBot="1" x14ac:dyDescent="0.25">
      <c r="B670" s="190" t="s">
        <v>0</v>
      </c>
      <c r="C670" s="191"/>
      <c r="D670" s="259" t="s">
        <v>256</v>
      </c>
      <c r="E670" s="120" t="s">
        <v>257</v>
      </c>
      <c r="F670" s="176" t="s">
        <v>13</v>
      </c>
      <c r="G670" s="177"/>
      <c r="H670" s="180" t="s">
        <v>12</v>
      </c>
      <c r="I670" s="181"/>
      <c r="J670" s="181"/>
      <c r="K670" s="181"/>
      <c r="L670" s="181"/>
      <c r="M670" s="182"/>
    </row>
    <row r="671" spans="2:13" ht="13.5" thickBot="1" x14ac:dyDescent="0.25">
      <c r="B671" s="192"/>
      <c r="C671" s="193"/>
      <c r="D671" s="260"/>
      <c r="E671" s="121"/>
      <c r="F671" s="178"/>
      <c r="G671" s="179"/>
      <c r="H671" s="10" t="s">
        <v>11</v>
      </c>
      <c r="I671" s="11">
        <f>2019+1</f>
        <v>2020</v>
      </c>
      <c r="J671" s="11">
        <f>+I671+1</f>
        <v>2021</v>
      </c>
      <c r="K671" s="11">
        <f t="shared" ref="K671" si="268">+J671+1</f>
        <v>2022</v>
      </c>
      <c r="L671" s="11">
        <f t="shared" ref="L671" si="269">+K671+1</f>
        <v>2023</v>
      </c>
      <c r="M671" s="12">
        <f t="shared" ref="M671" si="270">+L671+1</f>
        <v>2024</v>
      </c>
    </row>
    <row r="672" spans="2:13" ht="22.5" customHeight="1" x14ac:dyDescent="0.2">
      <c r="B672" s="183" t="s">
        <v>1</v>
      </c>
      <c r="C672" s="207" t="s">
        <v>79</v>
      </c>
      <c r="D672" s="122" t="s">
        <v>258</v>
      </c>
      <c r="E672" s="122" t="s">
        <v>258</v>
      </c>
      <c r="F672" s="2" t="s">
        <v>3</v>
      </c>
      <c r="G672" s="3" t="s">
        <v>2</v>
      </c>
      <c r="H672" s="20">
        <v>4.4260902354239997</v>
      </c>
      <c r="I672" s="20">
        <v>4.4792033182490885</v>
      </c>
      <c r="J672" s="20">
        <v>4.5329537580680777</v>
      </c>
      <c r="K672" s="20">
        <v>4.5873492031648935</v>
      </c>
      <c r="L672" s="20">
        <v>4.642397393602872</v>
      </c>
      <c r="M672" s="20">
        <v>4.6981061623261064</v>
      </c>
    </row>
    <row r="673" spans="2:13" ht="26.25" customHeight="1" thickBot="1" x14ac:dyDescent="0.25">
      <c r="B673" s="184"/>
      <c r="C673" s="208"/>
      <c r="D673" s="123"/>
      <c r="E673" s="123"/>
      <c r="F673" s="4" t="s">
        <v>8</v>
      </c>
      <c r="G673" s="5" t="s">
        <v>2</v>
      </c>
      <c r="H673" s="20">
        <v>4.4260902354239997</v>
      </c>
      <c r="I673" s="20">
        <v>4.4792033182490885</v>
      </c>
      <c r="J673" s="20">
        <v>4.5329537580680777</v>
      </c>
      <c r="K673" s="20">
        <v>4.5873492031648935</v>
      </c>
      <c r="L673" s="20">
        <v>4.642397393602872</v>
      </c>
      <c r="M673" s="20">
        <v>4.6981061623261064</v>
      </c>
    </row>
    <row r="674" spans="2:13" ht="12.75" customHeight="1" x14ac:dyDescent="0.2">
      <c r="B674" s="124" t="s">
        <v>79</v>
      </c>
      <c r="C674" s="125"/>
      <c r="D674" s="125"/>
      <c r="E674" s="126"/>
      <c r="F674" s="6" t="s">
        <v>3</v>
      </c>
      <c r="G674" s="16" t="s">
        <v>2</v>
      </c>
      <c r="H674" s="18">
        <f>+H672</f>
        <v>4.4260902354239997</v>
      </c>
      <c r="I674" s="18">
        <f t="shared" ref="I674:M674" si="271">+I672</f>
        <v>4.4792033182490885</v>
      </c>
      <c r="J674" s="18">
        <f t="shared" si="271"/>
        <v>4.5329537580680777</v>
      </c>
      <c r="K674" s="18">
        <f t="shared" si="271"/>
        <v>4.5873492031648935</v>
      </c>
      <c r="L674" s="18">
        <f t="shared" si="271"/>
        <v>4.642397393602872</v>
      </c>
      <c r="M674" s="18">
        <f t="shared" si="271"/>
        <v>4.6981061623261064</v>
      </c>
    </row>
    <row r="675" spans="2:13" ht="13.5" thickBot="1" x14ac:dyDescent="0.25">
      <c r="B675" s="127"/>
      <c r="C675" s="128"/>
      <c r="D675" s="128"/>
      <c r="E675" s="129"/>
      <c r="F675" s="7" t="s">
        <v>5</v>
      </c>
      <c r="G675" s="17" t="s">
        <v>2</v>
      </c>
      <c r="H675" s="19">
        <f>+H673</f>
        <v>4.4260902354239997</v>
      </c>
      <c r="I675" s="19">
        <f t="shared" ref="I675:M675" si="272">+I673</f>
        <v>4.4792033182490885</v>
      </c>
      <c r="J675" s="19">
        <f t="shared" si="272"/>
        <v>4.5329537580680777</v>
      </c>
      <c r="K675" s="19">
        <f t="shared" si="272"/>
        <v>4.5873492031648935</v>
      </c>
      <c r="L675" s="19">
        <f t="shared" si="272"/>
        <v>4.642397393602872</v>
      </c>
      <c r="M675" s="19">
        <f t="shared" si="272"/>
        <v>4.6981061623261064</v>
      </c>
    </row>
    <row r="677" spans="2:13" ht="13.5" thickBot="1" x14ac:dyDescent="0.25"/>
    <row r="678" spans="2:13" ht="13.5" thickBot="1" x14ac:dyDescent="0.25">
      <c r="B678" s="194" t="s">
        <v>80</v>
      </c>
      <c r="C678" s="195"/>
      <c r="D678" s="195"/>
      <c r="E678" s="195"/>
      <c r="F678" s="195"/>
      <c r="G678" s="195"/>
      <c r="H678" s="195"/>
      <c r="I678" s="195"/>
      <c r="J678" s="195"/>
      <c r="K678" s="195"/>
      <c r="L678" s="195"/>
      <c r="M678" s="196"/>
    </row>
    <row r="679" spans="2:13" ht="13.5" thickBot="1" x14ac:dyDescent="0.25">
      <c r="B679" s="190" t="s">
        <v>0</v>
      </c>
      <c r="C679" s="191"/>
      <c r="D679" s="259" t="s">
        <v>256</v>
      </c>
      <c r="E679" s="120" t="s">
        <v>257</v>
      </c>
      <c r="F679" s="176" t="s">
        <v>13</v>
      </c>
      <c r="G679" s="177"/>
      <c r="H679" s="180" t="s">
        <v>12</v>
      </c>
      <c r="I679" s="181"/>
      <c r="J679" s="181"/>
      <c r="K679" s="181"/>
      <c r="L679" s="181"/>
      <c r="M679" s="182"/>
    </row>
    <row r="680" spans="2:13" ht="13.5" thickBot="1" x14ac:dyDescent="0.25">
      <c r="B680" s="192"/>
      <c r="C680" s="193"/>
      <c r="D680" s="260"/>
      <c r="E680" s="121"/>
      <c r="F680" s="178"/>
      <c r="G680" s="179"/>
      <c r="H680" s="10" t="s">
        <v>11</v>
      </c>
      <c r="I680" s="11">
        <f>2019+1</f>
        <v>2020</v>
      </c>
      <c r="J680" s="11">
        <f>+I680+1</f>
        <v>2021</v>
      </c>
      <c r="K680" s="11">
        <f t="shared" ref="K680" si="273">+J680+1</f>
        <v>2022</v>
      </c>
      <c r="L680" s="11">
        <f t="shared" ref="L680" si="274">+K680+1</f>
        <v>2023</v>
      </c>
      <c r="M680" s="12">
        <f t="shared" ref="M680" si="275">+L680+1</f>
        <v>2024</v>
      </c>
    </row>
    <row r="681" spans="2:13" ht="22.5" customHeight="1" x14ac:dyDescent="0.2">
      <c r="B681" s="183" t="s">
        <v>1</v>
      </c>
      <c r="C681" s="207" t="s">
        <v>80</v>
      </c>
      <c r="D681" s="122" t="s">
        <v>258</v>
      </c>
      <c r="E681" s="122" t="s">
        <v>258</v>
      </c>
      <c r="F681" s="2" t="s">
        <v>3</v>
      </c>
      <c r="G681" s="3" t="s">
        <v>2</v>
      </c>
      <c r="H681" s="20">
        <v>5.693389576336001</v>
      </c>
      <c r="I681" s="20">
        <v>5.7617102512520324</v>
      </c>
      <c r="J681" s="20">
        <v>5.8308507742670574</v>
      </c>
      <c r="K681" s="20">
        <v>5.900820983558261</v>
      </c>
      <c r="L681" s="20">
        <v>5.9716308353609611</v>
      </c>
      <c r="M681" s="20">
        <v>6.0432904053852914</v>
      </c>
    </row>
    <row r="682" spans="2:13" ht="21" customHeight="1" thickBot="1" x14ac:dyDescent="0.25">
      <c r="B682" s="184"/>
      <c r="C682" s="208"/>
      <c r="D682" s="123"/>
      <c r="E682" s="123"/>
      <c r="F682" s="4" t="s">
        <v>8</v>
      </c>
      <c r="G682" s="5" t="s">
        <v>2</v>
      </c>
      <c r="H682" s="20">
        <v>5.693389576336001</v>
      </c>
      <c r="I682" s="20">
        <v>5.7617102512520324</v>
      </c>
      <c r="J682" s="20">
        <v>5.8308507742670574</v>
      </c>
      <c r="K682" s="20">
        <v>5.900820983558261</v>
      </c>
      <c r="L682" s="20">
        <v>5.9716308353609611</v>
      </c>
      <c r="M682" s="20">
        <v>6.0432904053852914</v>
      </c>
    </row>
    <row r="683" spans="2:13" ht="12.75" customHeight="1" x14ac:dyDescent="0.2">
      <c r="B683" s="124" t="s">
        <v>80</v>
      </c>
      <c r="C683" s="125"/>
      <c r="D683" s="125"/>
      <c r="E683" s="126"/>
      <c r="F683" s="6" t="s">
        <v>3</v>
      </c>
      <c r="G683" s="16" t="s">
        <v>2</v>
      </c>
      <c r="H683" s="18">
        <f>+H681</f>
        <v>5.693389576336001</v>
      </c>
      <c r="I683" s="18">
        <f t="shared" ref="I683:M683" si="276">+I681</f>
        <v>5.7617102512520324</v>
      </c>
      <c r="J683" s="18">
        <f t="shared" si="276"/>
        <v>5.8308507742670574</v>
      </c>
      <c r="K683" s="18">
        <f t="shared" si="276"/>
        <v>5.900820983558261</v>
      </c>
      <c r="L683" s="18">
        <f t="shared" si="276"/>
        <v>5.9716308353609611</v>
      </c>
      <c r="M683" s="18">
        <f t="shared" si="276"/>
        <v>6.0432904053852914</v>
      </c>
    </row>
    <row r="684" spans="2:13" ht="13.5" thickBot="1" x14ac:dyDescent="0.25">
      <c r="B684" s="127"/>
      <c r="C684" s="128"/>
      <c r="D684" s="128"/>
      <c r="E684" s="129"/>
      <c r="F684" s="7" t="s">
        <v>5</v>
      </c>
      <c r="G684" s="17" t="s">
        <v>2</v>
      </c>
      <c r="H684" s="19">
        <f>+H682</f>
        <v>5.693389576336001</v>
      </c>
      <c r="I684" s="19">
        <f t="shared" ref="I684:M684" si="277">+I682</f>
        <v>5.7617102512520324</v>
      </c>
      <c r="J684" s="19">
        <f t="shared" si="277"/>
        <v>5.8308507742670574</v>
      </c>
      <c r="K684" s="19">
        <f t="shared" si="277"/>
        <v>5.900820983558261</v>
      </c>
      <c r="L684" s="19">
        <f t="shared" si="277"/>
        <v>5.9716308353609611</v>
      </c>
      <c r="M684" s="19">
        <f t="shared" si="277"/>
        <v>6.0432904053852914</v>
      </c>
    </row>
    <row r="686" spans="2:13" ht="13.5" thickBot="1" x14ac:dyDescent="0.25"/>
    <row r="687" spans="2:13" ht="13.5" thickBot="1" x14ac:dyDescent="0.25">
      <c r="B687" s="173" t="s">
        <v>179</v>
      </c>
      <c r="C687" s="174"/>
      <c r="D687" s="174"/>
      <c r="E687" s="174"/>
      <c r="F687" s="174"/>
      <c r="G687" s="174"/>
      <c r="H687" s="174"/>
      <c r="I687" s="174"/>
      <c r="J687" s="174"/>
      <c r="K687" s="174"/>
      <c r="L687" s="174"/>
      <c r="M687" s="175"/>
    </row>
    <row r="688" spans="2:13" ht="15.75" customHeight="1" thickBot="1" x14ac:dyDescent="0.25">
      <c r="B688" s="130" t="s">
        <v>0</v>
      </c>
      <c r="C688" s="131"/>
      <c r="D688" s="131"/>
      <c r="E688" s="148"/>
      <c r="F688" s="201" t="s">
        <v>13</v>
      </c>
      <c r="G688" s="177"/>
      <c r="H688" s="180" t="s">
        <v>12</v>
      </c>
      <c r="I688" s="181"/>
      <c r="J688" s="181"/>
      <c r="K688" s="181"/>
      <c r="L688" s="181"/>
      <c r="M688" s="182"/>
    </row>
    <row r="689" spans="2:13" ht="15.75" customHeight="1" thickBot="1" x14ac:dyDescent="0.25">
      <c r="B689" s="133"/>
      <c r="C689" s="134"/>
      <c r="D689" s="134"/>
      <c r="E689" s="149"/>
      <c r="F689" s="202"/>
      <c r="G689" s="179"/>
      <c r="H689" s="10" t="s">
        <v>11</v>
      </c>
      <c r="I689" s="11">
        <f>2019+1</f>
        <v>2020</v>
      </c>
      <c r="J689" s="11">
        <f>+I689+1</f>
        <v>2021</v>
      </c>
      <c r="K689" s="11">
        <f t="shared" ref="K689" si="278">+J689+1</f>
        <v>2022</v>
      </c>
      <c r="L689" s="11">
        <f t="shared" ref="L689" si="279">+K689+1</f>
        <v>2023</v>
      </c>
      <c r="M689" s="12">
        <f t="shared" ref="M689" si="280">+L689+1</f>
        <v>2024</v>
      </c>
    </row>
    <row r="690" spans="2:13" ht="19.5" customHeight="1" x14ac:dyDescent="0.2">
      <c r="B690" s="136" t="s">
        <v>179</v>
      </c>
      <c r="C690" s="125"/>
      <c r="D690" s="125"/>
      <c r="E690" s="137"/>
      <c r="F690" s="108" t="s">
        <v>3</v>
      </c>
      <c r="G690" s="109" t="s">
        <v>2</v>
      </c>
      <c r="H690" s="20">
        <f>H683+H674+H665</f>
        <v>72.516229811759999</v>
      </c>
      <c r="I690" s="20">
        <f t="shared" ref="I690:M691" si="281">I683+I674+I665</f>
        <v>73.386424569501131</v>
      </c>
      <c r="J690" s="20">
        <f t="shared" si="281"/>
        <v>74.267061664335131</v>
      </c>
      <c r="K690" s="20">
        <f t="shared" si="281"/>
        <v>75.158266404307156</v>
      </c>
      <c r="L690" s="20">
        <f t="shared" si="281"/>
        <v>76.060165601158829</v>
      </c>
      <c r="M690" s="20">
        <f t="shared" si="281"/>
        <v>76.972887588372743</v>
      </c>
    </row>
    <row r="691" spans="2:13" ht="24" customHeight="1" thickBot="1" x14ac:dyDescent="0.25">
      <c r="B691" s="138"/>
      <c r="C691" s="139"/>
      <c r="D691" s="139"/>
      <c r="E691" s="140"/>
      <c r="F691" s="110" t="s">
        <v>8</v>
      </c>
      <c r="G691" s="111" t="s">
        <v>2</v>
      </c>
      <c r="H691" s="20">
        <f>H684+H675+H666</f>
        <v>72.516229811759999</v>
      </c>
      <c r="I691" s="20">
        <f t="shared" si="281"/>
        <v>73.386424569501131</v>
      </c>
      <c r="J691" s="20">
        <f t="shared" si="281"/>
        <v>74.267061664335131</v>
      </c>
      <c r="K691" s="20">
        <f t="shared" si="281"/>
        <v>75.158266404307156</v>
      </c>
      <c r="L691" s="20">
        <f t="shared" si="281"/>
        <v>76.060165601158829</v>
      </c>
      <c r="M691" s="20">
        <f t="shared" si="281"/>
        <v>76.972887588372743</v>
      </c>
    </row>
    <row r="693" spans="2:13" hidden="1" x14ac:dyDescent="0.2"/>
    <row r="694" spans="2:13" hidden="1" x14ac:dyDescent="0.2"/>
    <row r="695" spans="2:13" ht="13.5" thickBot="1" x14ac:dyDescent="0.25"/>
    <row r="696" spans="2:13" ht="13.5" thickBot="1" x14ac:dyDescent="0.25">
      <c r="B696" s="194" t="s">
        <v>81</v>
      </c>
      <c r="C696" s="195"/>
      <c r="D696" s="195"/>
      <c r="E696" s="195"/>
      <c r="F696" s="195"/>
      <c r="G696" s="195"/>
      <c r="H696" s="195"/>
      <c r="I696" s="195"/>
      <c r="J696" s="195"/>
      <c r="K696" s="195"/>
      <c r="L696" s="195"/>
      <c r="M696" s="196"/>
    </row>
    <row r="697" spans="2:13" ht="13.5" thickBot="1" x14ac:dyDescent="0.25">
      <c r="B697" s="190" t="s">
        <v>0</v>
      </c>
      <c r="C697" s="191"/>
      <c r="D697" s="259" t="s">
        <v>256</v>
      </c>
      <c r="E697" s="120" t="s">
        <v>257</v>
      </c>
      <c r="F697" s="176" t="s">
        <v>13</v>
      </c>
      <c r="G697" s="177"/>
      <c r="H697" s="180" t="s">
        <v>12</v>
      </c>
      <c r="I697" s="181"/>
      <c r="J697" s="181"/>
      <c r="K697" s="181"/>
      <c r="L697" s="181"/>
      <c r="M697" s="182"/>
    </row>
    <row r="698" spans="2:13" ht="13.5" thickBot="1" x14ac:dyDescent="0.25">
      <c r="B698" s="192"/>
      <c r="C698" s="193"/>
      <c r="D698" s="260"/>
      <c r="E698" s="121"/>
      <c r="F698" s="178"/>
      <c r="G698" s="179"/>
      <c r="H698" s="10" t="s">
        <v>11</v>
      </c>
      <c r="I698" s="11">
        <f>2019+1</f>
        <v>2020</v>
      </c>
      <c r="J698" s="11">
        <f>+I698+1</f>
        <v>2021</v>
      </c>
      <c r="K698" s="11">
        <f t="shared" ref="K698" si="282">+J698+1</f>
        <v>2022</v>
      </c>
      <c r="L698" s="11">
        <f t="shared" ref="L698" si="283">+K698+1</f>
        <v>2023</v>
      </c>
      <c r="M698" s="12">
        <f t="shared" ref="M698" si="284">+L698+1</f>
        <v>2024</v>
      </c>
    </row>
    <row r="699" spans="2:13" ht="12.75" customHeight="1" x14ac:dyDescent="0.2">
      <c r="B699" s="197" t="s">
        <v>82</v>
      </c>
      <c r="C699" s="198"/>
      <c r="D699" s="122" t="s">
        <v>258</v>
      </c>
      <c r="E699" s="122" t="s">
        <v>258</v>
      </c>
      <c r="F699" s="2" t="s">
        <v>3</v>
      </c>
      <c r="G699" s="3" t="s">
        <v>2</v>
      </c>
      <c r="H699" s="60">
        <v>172.3895</v>
      </c>
      <c r="I699" s="60">
        <v>32.030520746400001</v>
      </c>
      <c r="J699" s="60">
        <v>32.41488699535681</v>
      </c>
      <c r="K699" s="60">
        <v>32.803865639301087</v>
      </c>
      <c r="L699" s="60">
        <v>33.197512026972696</v>
      </c>
      <c r="M699" s="20">
        <v>33.59588217129636</v>
      </c>
    </row>
    <row r="700" spans="2:13" ht="26.25" customHeight="1" thickBot="1" x14ac:dyDescent="0.25">
      <c r="B700" s="199"/>
      <c r="C700" s="200"/>
      <c r="D700" s="123"/>
      <c r="E700" s="123"/>
      <c r="F700" s="4" t="s">
        <v>8</v>
      </c>
      <c r="G700" s="5" t="s">
        <v>2</v>
      </c>
      <c r="H700" s="60">
        <v>172.3895</v>
      </c>
      <c r="I700" s="60">
        <v>32.030520746400001</v>
      </c>
      <c r="J700" s="60">
        <v>32.41488699535681</v>
      </c>
      <c r="K700" s="60">
        <v>32.803865639301087</v>
      </c>
      <c r="L700" s="60">
        <v>33.197512026972696</v>
      </c>
      <c r="M700" s="20">
        <v>33.59588217129636</v>
      </c>
    </row>
    <row r="701" spans="2:13" ht="12.75" customHeight="1" x14ac:dyDescent="0.2">
      <c r="B701" s="124" t="s">
        <v>81</v>
      </c>
      <c r="C701" s="125"/>
      <c r="D701" s="125"/>
      <c r="E701" s="126"/>
      <c r="F701" s="6" t="s">
        <v>3</v>
      </c>
      <c r="G701" s="16" t="s">
        <v>2</v>
      </c>
      <c r="H701" s="18">
        <f>+H699</f>
        <v>172.3895</v>
      </c>
      <c r="I701" s="18">
        <f t="shared" ref="I701:M701" si="285">+I699</f>
        <v>32.030520746400001</v>
      </c>
      <c r="J701" s="18">
        <f t="shared" si="285"/>
        <v>32.41488699535681</v>
      </c>
      <c r="K701" s="18">
        <f t="shared" si="285"/>
        <v>32.803865639301087</v>
      </c>
      <c r="L701" s="18">
        <f t="shared" si="285"/>
        <v>33.197512026972696</v>
      </c>
      <c r="M701" s="18">
        <f t="shared" si="285"/>
        <v>33.59588217129636</v>
      </c>
    </row>
    <row r="702" spans="2:13" ht="13.5" thickBot="1" x14ac:dyDescent="0.25">
      <c r="B702" s="127"/>
      <c r="C702" s="128"/>
      <c r="D702" s="128"/>
      <c r="E702" s="129"/>
      <c r="F702" s="7" t="s">
        <v>5</v>
      </c>
      <c r="G702" s="17" t="s">
        <v>2</v>
      </c>
      <c r="H702" s="19">
        <f>+H700</f>
        <v>172.3895</v>
      </c>
      <c r="I702" s="19">
        <f t="shared" ref="I702:M702" si="286">+I700</f>
        <v>32.030520746400001</v>
      </c>
      <c r="J702" s="19">
        <f t="shared" si="286"/>
        <v>32.41488699535681</v>
      </c>
      <c r="K702" s="19">
        <f t="shared" si="286"/>
        <v>32.803865639301087</v>
      </c>
      <c r="L702" s="19">
        <f t="shared" si="286"/>
        <v>33.197512026972696</v>
      </c>
      <c r="M702" s="19">
        <f t="shared" si="286"/>
        <v>33.59588217129636</v>
      </c>
    </row>
    <row r="704" spans="2:13" ht="13.5" thickBot="1" x14ac:dyDescent="0.25"/>
    <row r="705" spans="2:13" ht="13.5" thickBot="1" x14ac:dyDescent="0.25">
      <c r="B705" s="187" t="s">
        <v>180</v>
      </c>
      <c r="C705" s="188"/>
      <c r="D705" s="188"/>
      <c r="E705" s="188"/>
      <c r="F705" s="188"/>
      <c r="G705" s="188"/>
      <c r="H705" s="188"/>
      <c r="I705" s="188"/>
      <c r="J705" s="188"/>
      <c r="K705" s="188"/>
      <c r="L705" s="188"/>
      <c r="M705" s="189"/>
    </row>
    <row r="706" spans="2:13" ht="13.5" thickBot="1" x14ac:dyDescent="0.25">
      <c r="B706" s="190" t="s">
        <v>0</v>
      </c>
      <c r="C706" s="191"/>
      <c r="D706" s="259" t="s">
        <v>256</v>
      </c>
      <c r="E706" s="120" t="s">
        <v>257</v>
      </c>
      <c r="F706" s="176" t="s">
        <v>13</v>
      </c>
      <c r="G706" s="177"/>
      <c r="H706" s="180" t="s">
        <v>12</v>
      </c>
      <c r="I706" s="181"/>
      <c r="J706" s="181"/>
      <c r="K706" s="181"/>
      <c r="L706" s="181"/>
      <c r="M706" s="182"/>
    </row>
    <row r="707" spans="2:13" ht="13.5" thickBot="1" x14ac:dyDescent="0.25">
      <c r="B707" s="192"/>
      <c r="C707" s="193"/>
      <c r="D707" s="260"/>
      <c r="E707" s="121"/>
      <c r="F707" s="178"/>
      <c r="G707" s="179"/>
      <c r="H707" s="10" t="s">
        <v>11</v>
      </c>
      <c r="I707" s="11">
        <f>2019+1</f>
        <v>2020</v>
      </c>
      <c r="J707" s="11">
        <f>+I707+1</f>
        <v>2021</v>
      </c>
      <c r="K707" s="11">
        <f t="shared" ref="K707" si="287">+J707+1</f>
        <v>2022</v>
      </c>
      <c r="L707" s="11">
        <f t="shared" ref="L707" si="288">+K707+1</f>
        <v>2023</v>
      </c>
      <c r="M707" s="12">
        <f t="shared" ref="M707" si="289">+L707+1</f>
        <v>2024</v>
      </c>
    </row>
    <row r="708" spans="2:13" ht="27.75" customHeight="1" thickBot="1" x14ac:dyDescent="0.25">
      <c r="B708" s="183" t="s">
        <v>1</v>
      </c>
      <c r="C708" s="185" t="s">
        <v>181</v>
      </c>
      <c r="D708" s="147" t="s">
        <v>273</v>
      </c>
      <c r="E708" s="122" t="s">
        <v>258</v>
      </c>
      <c r="F708" s="2" t="s">
        <v>3</v>
      </c>
      <c r="G708" s="3" t="s">
        <v>2</v>
      </c>
      <c r="H708" s="31">
        <v>23.708594638363476</v>
      </c>
      <c r="I708" s="34">
        <v>23.993097774023841</v>
      </c>
      <c r="J708" s="34">
        <v>24.281014947312119</v>
      </c>
      <c r="K708" s="34">
        <v>24.572387126679875</v>
      </c>
      <c r="L708" s="34">
        <v>24.867255772200025</v>
      </c>
      <c r="M708" s="35">
        <v>8.5945232471972393</v>
      </c>
    </row>
    <row r="709" spans="2:13" ht="21.75" customHeight="1" thickBot="1" x14ac:dyDescent="0.25">
      <c r="B709" s="184"/>
      <c r="C709" s="186"/>
      <c r="D709" s="122"/>
      <c r="E709" s="123"/>
      <c r="F709" s="4" t="s">
        <v>8</v>
      </c>
      <c r="G709" s="3" t="s">
        <v>2</v>
      </c>
      <c r="H709" s="31">
        <v>26.460485087459237</v>
      </c>
      <c r="I709" s="34">
        <v>26.778010908508747</v>
      </c>
      <c r="J709" s="34">
        <v>27.099347039410851</v>
      </c>
      <c r="K709" s="34">
        <v>27.424539203883789</v>
      </c>
      <c r="L709" s="34">
        <v>27.753633674330388</v>
      </c>
      <c r="M709" s="35">
        <v>8.5945232471972393</v>
      </c>
    </row>
    <row r="710" spans="2:13" ht="21.75" customHeight="1" thickBot="1" x14ac:dyDescent="0.25">
      <c r="B710" s="183" t="s">
        <v>4</v>
      </c>
      <c r="C710" s="185" t="s">
        <v>182</v>
      </c>
      <c r="D710" s="122"/>
      <c r="E710" s="122" t="s">
        <v>258</v>
      </c>
      <c r="F710" s="2" t="s">
        <v>3</v>
      </c>
      <c r="G710" s="3" t="s">
        <v>2</v>
      </c>
      <c r="H710" s="31">
        <v>42.586483666765488</v>
      </c>
      <c r="I710" s="34">
        <v>43.097521470766672</v>
      </c>
      <c r="J710" s="34">
        <v>43.614691728415877</v>
      </c>
      <c r="K710" s="34">
        <v>44.138068029156862</v>
      </c>
      <c r="L710" s="34">
        <v>44.667724845506754</v>
      </c>
      <c r="M710" s="35">
        <v>15.437883580756438</v>
      </c>
    </row>
    <row r="711" spans="2:13" ht="27.75" customHeight="1" thickBot="1" x14ac:dyDescent="0.25">
      <c r="B711" s="184"/>
      <c r="C711" s="186"/>
      <c r="D711" s="122"/>
      <c r="E711" s="123"/>
      <c r="F711" s="4" t="s">
        <v>8</v>
      </c>
      <c r="G711" s="3" t="s">
        <v>2</v>
      </c>
      <c r="H711" s="31">
        <v>47.52955766380078</v>
      </c>
      <c r="I711" s="34">
        <v>48.099912355766385</v>
      </c>
      <c r="J711" s="34">
        <v>48.677111304035584</v>
      </c>
      <c r="K711" s="34">
        <v>49.261236639684</v>
      </c>
      <c r="L711" s="34">
        <v>49.852371479360222</v>
      </c>
      <c r="M711" s="35">
        <v>15.437883580756438</v>
      </c>
    </row>
    <row r="712" spans="2:13" ht="27.75" customHeight="1" thickBot="1" x14ac:dyDescent="0.25">
      <c r="B712" s="183" t="s">
        <v>6</v>
      </c>
      <c r="C712" s="185" t="s">
        <v>183</v>
      </c>
      <c r="D712" s="122"/>
      <c r="E712" s="122" t="s">
        <v>258</v>
      </c>
      <c r="F712" s="2" t="s">
        <v>3</v>
      </c>
      <c r="G712" s="3" t="s">
        <v>2</v>
      </c>
      <c r="H712" s="31">
        <v>12.775945100029649</v>
      </c>
      <c r="I712" s="34">
        <v>12.929256441230002</v>
      </c>
      <c r="J712" s="34">
        <v>13.08440751852476</v>
      </c>
      <c r="K712" s="34">
        <v>13.241420408747061</v>
      </c>
      <c r="L712" s="34">
        <v>13.400317453652026</v>
      </c>
      <c r="M712" s="35">
        <v>4.631365074226931</v>
      </c>
    </row>
    <row r="713" spans="2:13" ht="27.75" customHeight="1" thickBot="1" x14ac:dyDescent="0.25">
      <c r="B713" s="184"/>
      <c r="C713" s="186"/>
      <c r="D713" s="122"/>
      <c r="E713" s="123"/>
      <c r="F713" s="4" t="s">
        <v>8</v>
      </c>
      <c r="G713" s="3" t="s">
        <v>2</v>
      </c>
      <c r="H713" s="31">
        <v>14.258867299140233</v>
      </c>
      <c r="I713" s="34">
        <v>14.429973706729914</v>
      </c>
      <c r="J713" s="34">
        <v>14.603133391210671</v>
      </c>
      <c r="K713" s="34">
        <v>14.778370991905204</v>
      </c>
      <c r="L713" s="34">
        <v>14.955711443808065</v>
      </c>
      <c r="M713" s="35">
        <v>4.631365074226931</v>
      </c>
    </row>
    <row r="714" spans="2:13" ht="27.75" customHeight="1" thickBot="1" x14ac:dyDescent="0.25">
      <c r="B714" s="183" t="s">
        <v>7</v>
      </c>
      <c r="C714" s="185" t="s">
        <v>184</v>
      </c>
      <c r="D714" s="122"/>
      <c r="E714" s="122" t="s">
        <v>258</v>
      </c>
      <c r="F714" s="2" t="s">
        <v>3</v>
      </c>
      <c r="G714" s="3" t="s">
        <v>2</v>
      </c>
      <c r="H714" s="31">
        <v>7.563867994544915</v>
      </c>
      <c r="I714" s="34">
        <v>7.6546344104794555</v>
      </c>
      <c r="J714" s="34">
        <v>7.7464900234052072</v>
      </c>
      <c r="K714" s="34">
        <v>7.8394479036860707</v>
      </c>
      <c r="L714" s="34">
        <v>7.9335212785303044</v>
      </c>
      <c r="M714" s="35">
        <v>2.7419524568806204</v>
      </c>
    </row>
    <row r="715" spans="2:13" ht="27.75" customHeight="1" thickBot="1" x14ac:dyDescent="0.25">
      <c r="B715" s="184"/>
      <c r="C715" s="186"/>
      <c r="D715" s="122"/>
      <c r="E715" s="123"/>
      <c r="F715" s="4" t="s">
        <v>8</v>
      </c>
      <c r="G715" s="3" t="s">
        <v>2</v>
      </c>
      <c r="H715" s="31">
        <v>8.4418169581974514</v>
      </c>
      <c r="I715" s="34">
        <v>8.5431187616958191</v>
      </c>
      <c r="J715" s="34">
        <v>8.6456361868361693</v>
      </c>
      <c r="K715" s="34">
        <v>8.7493838210782044</v>
      </c>
      <c r="L715" s="34">
        <v>8.8543764269311431</v>
      </c>
      <c r="M715" s="35">
        <v>2.7419524568806204</v>
      </c>
    </row>
    <row r="716" spans="2:13" ht="27.75" customHeight="1" thickBot="1" x14ac:dyDescent="0.25">
      <c r="B716" s="203" t="s">
        <v>9</v>
      </c>
      <c r="C716" s="185" t="s">
        <v>185</v>
      </c>
      <c r="D716" s="122"/>
      <c r="E716" s="122" t="s">
        <v>258</v>
      </c>
      <c r="F716" s="32" t="s">
        <v>3</v>
      </c>
      <c r="G716" s="3" t="s">
        <v>2</v>
      </c>
      <c r="H716" s="31">
        <v>20.562279800296469</v>
      </c>
      <c r="I716" s="34">
        <v>20.809027157900029</v>
      </c>
      <c r="J716" s="34">
        <v>21.05873548379483</v>
      </c>
      <c r="K716" s="34">
        <v>21.311440309600368</v>
      </c>
      <c r="L716" s="34">
        <v>21.567177593315574</v>
      </c>
      <c r="M716" s="35">
        <v>7.4539631916040401</v>
      </c>
    </row>
    <row r="717" spans="2:13" ht="27.75" customHeight="1" thickBot="1" x14ac:dyDescent="0.25">
      <c r="B717" s="204"/>
      <c r="C717" s="186"/>
      <c r="D717" s="123"/>
      <c r="E717" s="123"/>
      <c r="F717" s="36" t="s">
        <v>8</v>
      </c>
      <c r="G717" s="3" t="s">
        <v>2</v>
      </c>
      <c r="H717" s="25">
        <v>22.948972991402311</v>
      </c>
      <c r="I717" s="34">
        <v>23.224360667299141</v>
      </c>
      <c r="J717" s="34">
        <v>23.503052995306728</v>
      </c>
      <c r="K717" s="34">
        <v>23.785089631250408</v>
      </c>
      <c r="L717" s="34">
        <v>24.070510706825413</v>
      </c>
      <c r="M717" s="35">
        <v>7.4539631916040401</v>
      </c>
    </row>
    <row r="718" spans="2:13" ht="29.25" customHeight="1" thickBot="1" x14ac:dyDescent="0.25">
      <c r="B718" s="124" t="s">
        <v>180</v>
      </c>
      <c r="C718" s="125"/>
      <c r="D718" s="125"/>
      <c r="E718" s="126"/>
      <c r="F718" s="6" t="s">
        <v>3</v>
      </c>
      <c r="G718" s="16" t="s">
        <v>2</v>
      </c>
      <c r="H718" s="23">
        <f>+H708+H710+H712+H714+H716</f>
        <v>107.1971712</v>
      </c>
      <c r="I718" s="98">
        <f t="shared" ref="I718:M719" si="290">+I708+I710+I712+I714+I716</f>
        <v>108.48353725440002</v>
      </c>
      <c r="J718" s="98">
        <f t="shared" si="290"/>
        <v>109.78533970145278</v>
      </c>
      <c r="K718" s="98">
        <f t="shared" si="290"/>
        <v>111.10276377787024</v>
      </c>
      <c r="L718" s="98">
        <f t="shared" si="290"/>
        <v>112.43599694320469</v>
      </c>
      <c r="M718" s="98">
        <f t="shared" si="290"/>
        <v>38.859687550665271</v>
      </c>
    </row>
    <row r="719" spans="2:13" ht="36.75" customHeight="1" x14ac:dyDescent="0.2">
      <c r="B719" s="127"/>
      <c r="C719" s="128"/>
      <c r="D719" s="128"/>
      <c r="E719" s="129"/>
      <c r="F719" s="7" t="s">
        <v>5</v>
      </c>
      <c r="G719" s="17" t="s">
        <v>2</v>
      </c>
      <c r="H719" s="23">
        <f>+H709+H711+H713+H715+H717</f>
        <v>119.63970000000002</v>
      </c>
      <c r="I719" s="23">
        <f t="shared" si="290"/>
        <v>121.0753764</v>
      </c>
      <c r="J719" s="23">
        <f t="shared" si="290"/>
        <v>122.52828091680001</v>
      </c>
      <c r="K719" s="23">
        <f t="shared" si="290"/>
        <v>123.9986202878016</v>
      </c>
      <c r="L719" s="23">
        <f t="shared" si="290"/>
        <v>125.48660373125523</v>
      </c>
      <c r="M719" s="23">
        <f t="shared" si="290"/>
        <v>38.859687550665271</v>
      </c>
    </row>
    <row r="721" spans="2:13" ht="13.5" thickBot="1" x14ac:dyDescent="0.25"/>
    <row r="722" spans="2:13" ht="13.5" thickBot="1" x14ac:dyDescent="0.25">
      <c r="B722" s="194" t="s">
        <v>83</v>
      </c>
      <c r="C722" s="195"/>
      <c r="D722" s="195"/>
      <c r="E722" s="195"/>
      <c r="F722" s="195"/>
      <c r="G722" s="195"/>
      <c r="H722" s="195"/>
      <c r="I722" s="195"/>
      <c r="J722" s="195"/>
      <c r="K722" s="195"/>
      <c r="L722" s="195"/>
      <c r="M722" s="196"/>
    </row>
    <row r="723" spans="2:13" ht="13.5" thickBot="1" x14ac:dyDescent="0.25">
      <c r="B723" s="190" t="s">
        <v>0</v>
      </c>
      <c r="C723" s="191"/>
      <c r="D723" s="259" t="s">
        <v>256</v>
      </c>
      <c r="E723" s="120" t="s">
        <v>257</v>
      </c>
      <c r="F723" s="176" t="s">
        <v>13</v>
      </c>
      <c r="G723" s="177"/>
      <c r="H723" s="180" t="s">
        <v>12</v>
      </c>
      <c r="I723" s="181"/>
      <c r="J723" s="181"/>
      <c r="K723" s="181"/>
      <c r="L723" s="181"/>
      <c r="M723" s="182"/>
    </row>
    <row r="724" spans="2:13" ht="13.5" thickBot="1" x14ac:dyDescent="0.25">
      <c r="B724" s="192"/>
      <c r="C724" s="193"/>
      <c r="D724" s="260"/>
      <c r="E724" s="121"/>
      <c r="F724" s="178"/>
      <c r="G724" s="179"/>
      <c r="H724" s="10" t="s">
        <v>11</v>
      </c>
      <c r="I724" s="11">
        <f>2019+1</f>
        <v>2020</v>
      </c>
      <c r="J724" s="11">
        <f>+I724+1</f>
        <v>2021</v>
      </c>
      <c r="K724" s="11">
        <f t="shared" ref="K724" si="291">+J724+1</f>
        <v>2022</v>
      </c>
      <c r="L724" s="11">
        <f t="shared" ref="L724" si="292">+K724+1</f>
        <v>2023</v>
      </c>
      <c r="M724" s="12">
        <f t="shared" ref="M724" si="293">+L724+1</f>
        <v>2024</v>
      </c>
    </row>
    <row r="725" spans="2:13" x14ac:dyDescent="0.2">
      <c r="B725" s="183" t="s">
        <v>1</v>
      </c>
      <c r="C725" s="207" t="s">
        <v>83</v>
      </c>
      <c r="D725" s="122" t="s">
        <v>258</v>
      </c>
      <c r="E725" s="122" t="s">
        <v>258</v>
      </c>
      <c r="F725" s="2" t="s">
        <v>3</v>
      </c>
      <c r="G725" s="3" t="s">
        <v>2</v>
      </c>
      <c r="H725" s="20">
        <v>4.1581133511509085</v>
      </c>
      <c r="I725" s="20">
        <v>4.2080107113647198</v>
      </c>
      <c r="J725" s="20">
        <v>4.2585068399010959</v>
      </c>
      <c r="K725" s="20">
        <v>4.3096089219799092</v>
      </c>
      <c r="L725" s="20">
        <v>4.3613242290436682</v>
      </c>
      <c r="M725" s="20">
        <v>4.4136601197921914</v>
      </c>
    </row>
    <row r="726" spans="2:13" ht="13.5" thickBot="1" x14ac:dyDescent="0.25">
      <c r="B726" s="184"/>
      <c r="C726" s="208"/>
      <c r="D726" s="123"/>
      <c r="E726" s="123"/>
      <c r="F726" s="4" t="s">
        <v>8</v>
      </c>
      <c r="G726" s="5" t="s">
        <v>2</v>
      </c>
      <c r="H726" s="20">
        <v>4.1581133511509085</v>
      </c>
      <c r="I726" s="20">
        <v>4.2080107113647198</v>
      </c>
      <c r="J726" s="20">
        <v>4.2585068399010959</v>
      </c>
      <c r="K726" s="20">
        <v>4.3096089219799092</v>
      </c>
      <c r="L726" s="20">
        <v>4.3613242290436682</v>
      </c>
      <c r="M726" s="20">
        <v>4.4136601197921914</v>
      </c>
    </row>
    <row r="727" spans="2:13" ht="12.75" customHeight="1" x14ac:dyDescent="0.2">
      <c r="B727" s="124" t="s">
        <v>83</v>
      </c>
      <c r="C727" s="125"/>
      <c r="D727" s="125"/>
      <c r="E727" s="126"/>
      <c r="F727" s="6" t="s">
        <v>3</v>
      </c>
      <c r="G727" s="16" t="s">
        <v>2</v>
      </c>
      <c r="H727" s="18">
        <f>+H725</f>
        <v>4.1581133511509085</v>
      </c>
      <c r="I727" s="18">
        <f t="shared" ref="I727:M727" si="294">+I725</f>
        <v>4.2080107113647198</v>
      </c>
      <c r="J727" s="18">
        <f t="shared" si="294"/>
        <v>4.2585068399010959</v>
      </c>
      <c r="K727" s="18">
        <f t="shared" si="294"/>
        <v>4.3096089219799092</v>
      </c>
      <c r="L727" s="18">
        <f t="shared" si="294"/>
        <v>4.3613242290436682</v>
      </c>
      <c r="M727" s="18">
        <f t="shared" si="294"/>
        <v>4.4136601197921914</v>
      </c>
    </row>
    <row r="728" spans="2:13" ht="13.5" thickBot="1" x14ac:dyDescent="0.25">
      <c r="B728" s="127"/>
      <c r="C728" s="128"/>
      <c r="D728" s="128"/>
      <c r="E728" s="129"/>
      <c r="F728" s="7" t="s">
        <v>5</v>
      </c>
      <c r="G728" s="17" t="s">
        <v>2</v>
      </c>
      <c r="H728" s="19">
        <f>+H726</f>
        <v>4.1581133511509085</v>
      </c>
      <c r="I728" s="19">
        <f t="shared" ref="I728:M728" si="295">+I726</f>
        <v>4.2080107113647198</v>
      </c>
      <c r="J728" s="19">
        <f t="shared" si="295"/>
        <v>4.2585068399010959</v>
      </c>
      <c r="K728" s="19">
        <f t="shared" si="295"/>
        <v>4.3096089219799092</v>
      </c>
      <c r="L728" s="19">
        <f t="shared" si="295"/>
        <v>4.3613242290436682</v>
      </c>
      <c r="M728" s="19">
        <f t="shared" si="295"/>
        <v>4.4136601197921914</v>
      </c>
    </row>
    <row r="730" spans="2:13" ht="13.5" thickBot="1" x14ac:dyDescent="0.25"/>
    <row r="731" spans="2:13" ht="13.5" thickBot="1" x14ac:dyDescent="0.25">
      <c r="B731" s="194" t="s">
        <v>84</v>
      </c>
      <c r="C731" s="195"/>
      <c r="D731" s="195"/>
      <c r="E731" s="195"/>
      <c r="F731" s="195"/>
      <c r="G731" s="195"/>
      <c r="H731" s="195"/>
      <c r="I731" s="195"/>
      <c r="J731" s="195"/>
      <c r="K731" s="195"/>
      <c r="L731" s="195"/>
      <c r="M731" s="196"/>
    </row>
    <row r="732" spans="2:13" ht="13.5" thickBot="1" x14ac:dyDescent="0.25">
      <c r="B732" s="190" t="s">
        <v>0</v>
      </c>
      <c r="C732" s="191"/>
      <c r="D732" s="259" t="s">
        <v>256</v>
      </c>
      <c r="E732" s="120" t="s">
        <v>257</v>
      </c>
      <c r="F732" s="176" t="s">
        <v>13</v>
      </c>
      <c r="G732" s="177"/>
      <c r="H732" s="180" t="s">
        <v>12</v>
      </c>
      <c r="I732" s="181"/>
      <c r="J732" s="181"/>
      <c r="K732" s="181"/>
      <c r="L732" s="181"/>
      <c r="M732" s="182"/>
    </row>
    <row r="733" spans="2:13" ht="13.5" thickBot="1" x14ac:dyDescent="0.25">
      <c r="B733" s="192"/>
      <c r="C733" s="193"/>
      <c r="D733" s="260"/>
      <c r="E733" s="121"/>
      <c r="F733" s="178"/>
      <c r="G733" s="179"/>
      <c r="H733" s="85" t="s">
        <v>11</v>
      </c>
      <c r="I733" s="53">
        <f>2019+1</f>
        <v>2020</v>
      </c>
      <c r="J733" s="53">
        <f>+I733+1</f>
        <v>2021</v>
      </c>
      <c r="K733" s="53">
        <f t="shared" ref="K733" si="296">+J733+1</f>
        <v>2022</v>
      </c>
      <c r="L733" s="53">
        <f t="shared" ref="L733" si="297">+K733+1</f>
        <v>2023</v>
      </c>
      <c r="M733" s="86">
        <f t="shared" ref="M733" si="298">+L733+1</f>
        <v>2024</v>
      </c>
    </row>
    <row r="734" spans="2:13" x14ac:dyDescent="0.2">
      <c r="B734" s="183" t="s">
        <v>1</v>
      </c>
      <c r="C734" s="207" t="s">
        <v>84</v>
      </c>
      <c r="D734" s="122" t="s">
        <v>258</v>
      </c>
      <c r="E734" s="122" t="s">
        <v>258</v>
      </c>
      <c r="F734" s="2" t="s">
        <v>3</v>
      </c>
      <c r="G734" s="3" t="s">
        <v>2</v>
      </c>
      <c r="H734" s="20">
        <v>3.1731523199999998</v>
      </c>
      <c r="I734" s="20">
        <v>3.2112301478400003</v>
      </c>
      <c r="J734" s="20">
        <v>3.2497649096140799</v>
      </c>
      <c r="K734" s="20">
        <v>3.2887620885294493</v>
      </c>
      <c r="L734" s="20">
        <v>3.3282272335918019</v>
      </c>
      <c r="M734" s="20">
        <v>3.3681659603949035</v>
      </c>
    </row>
    <row r="735" spans="2:13" ht="13.5" thickBot="1" x14ac:dyDescent="0.25">
      <c r="B735" s="184"/>
      <c r="C735" s="208"/>
      <c r="D735" s="123"/>
      <c r="E735" s="123"/>
      <c r="F735" s="4" t="s">
        <v>8</v>
      </c>
      <c r="G735" s="5" t="s">
        <v>2</v>
      </c>
      <c r="H735" s="20">
        <v>0.47043828000000004</v>
      </c>
      <c r="I735" s="20">
        <v>0.47608353936000009</v>
      </c>
      <c r="J735" s="20">
        <v>0.48179654183231996</v>
      </c>
      <c r="K735" s="20">
        <v>0.48757810033430798</v>
      </c>
      <c r="L735" s="20">
        <v>0.49342903753831957</v>
      </c>
      <c r="M735" s="20">
        <v>0.49935018598877934</v>
      </c>
    </row>
    <row r="736" spans="2:13" x14ac:dyDescent="0.2">
      <c r="B736" s="183" t="s">
        <v>4</v>
      </c>
      <c r="C736" s="207" t="s">
        <v>84</v>
      </c>
      <c r="D736" s="122" t="s">
        <v>258</v>
      </c>
      <c r="E736" s="122" t="s">
        <v>258</v>
      </c>
      <c r="F736" s="2" t="s">
        <v>3</v>
      </c>
      <c r="G736" s="81" t="s">
        <v>2</v>
      </c>
      <c r="H736" s="20">
        <v>1.3764833280000002</v>
      </c>
      <c r="I736" s="20">
        <v>1.3930011279360004</v>
      </c>
      <c r="J736" s="20">
        <v>1.4097171414712322</v>
      </c>
      <c r="K736" s="20">
        <v>1.4266337471688868</v>
      </c>
      <c r="L736" s="20">
        <v>1.4437533521349135</v>
      </c>
      <c r="M736" s="20">
        <v>1.4610783923605324</v>
      </c>
    </row>
    <row r="737" spans="2:13" ht="13.5" thickBot="1" x14ac:dyDescent="0.25">
      <c r="B737" s="184"/>
      <c r="C737" s="208"/>
      <c r="D737" s="123"/>
      <c r="E737" s="123"/>
      <c r="F737" s="4" t="s">
        <v>8</v>
      </c>
      <c r="G737" s="82" t="s">
        <v>2</v>
      </c>
      <c r="H737" s="83">
        <v>0.40326660000000003</v>
      </c>
      <c r="I737" s="83">
        <v>0.40810579920000012</v>
      </c>
      <c r="J737" s="83">
        <v>0.4130030687904</v>
      </c>
      <c r="K737" s="83">
        <v>0.4179591056158849</v>
      </c>
      <c r="L737" s="83">
        <v>0.42297461488327553</v>
      </c>
      <c r="M737" s="88">
        <v>0.42805031026187473</v>
      </c>
    </row>
    <row r="738" spans="2:13" ht="13.5" customHeight="1" thickBot="1" x14ac:dyDescent="0.25">
      <c r="B738" s="124" t="s">
        <v>84</v>
      </c>
      <c r="C738" s="125"/>
      <c r="D738" s="125"/>
      <c r="E738" s="126"/>
      <c r="F738" s="6" t="s">
        <v>3</v>
      </c>
      <c r="G738" s="16" t="s">
        <v>2</v>
      </c>
      <c r="H738" s="87">
        <f>+H734+H736</f>
        <v>4.5496356479999998</v>
      </c>
      <c r="I738" s="87">
        <f t="shared" ref="I738:M739" si="299">+I734+I736</f>
        <v>4.6042312757760007</v>
      </c>
      <c r="J738" s="87">
        <f t="shared" si="299"/>
        <v>4.6594820510853125</v>
      </c>
      <c r="K738" s="87">
        <f t="shared" si="299"/>
        <v>4.7153958356983363</v>
      </c>
      <c r="L738" s="87">
        <f t="shared" si="299"/>
        <v>4.7719805857267152</v>
      </c>
      <c r="M738" s="87">
        <f t="shared" si="299"/>
        <v>4.8292443527554356</v>
      </c>
    </row>
    <row r="739" spans="2:13" x14ac:dyDescent="0.2">
      <c r="B739" s="127"/>
      <c r="C739" s="128"/>
      <c r="D739" s="128"/>
      <c r="E739" s="129"/>
      <c r="F739" s="7" t="s">
        <v>5</v>
      </c>
      <c r="G739" s="17" t="s">
        <v>2</v>
      </c>
      <c r="H739" s="84">
        <f>+H735+H737</f>
        <v>0.87370488000000002</v>
      </c>
      <c r="I739" s="84">
        <f t="shared" si="299"/>
        <v>0.88418933856000015</v>
      </c>
      <c r="J739" s="84">
        <f t="shared" si="299"/>
        <v>0.89479961062271995</v>
      </c>
      <c r="K739" s="84">
        <f t="shared" si="299"/>
        <v>0.90553720595019294</v>
      </c>
      <c r="L739" s="84">
        <f t="shared" si="299"/>
        <v>0.91640365242159505</v>
      </c>
      <c r="M739" s="84">
        <f t="shared" si="299"/>
        <v>0.92740049625065413</v>
      </c>
    </row>
    <row r="741" spans="2:13" ht="13.5" thickBot="1" x14ac:dyDescent="0.25"/>
    <row r="742" spans="2:13" ht="13.5" thickBot="1" x14ac:dyDescent="0.25">
      <c r="B742" s="173" t="s">
        <v>186</v>
      </c>
      <c r="C742" s="174"/>
      <c r="D742" s="174"/>
      <c r="E742" s="174"/>
      <c r="F742" s="174"/>
      <c r="G742" s="174"/>
      <c r="H742" s="174"/>
      <c r="I742" s="174"/>
      <c r="J742" s="174"/>
      <c r="K742" s="174"/>
      <c r="L742" s="174"/>
      <c r="M742" s="175"/>
    </row>
    <row r="743" spans="2:13" ht="15.75" customHeight="1" thickBot="1" x14ac:dyDescent="0.25">
      <c r="B743" s="130" t="s">
        <v>0</v>
      </c>
      <c r="C743" s="131"/>
      <c r="D743" s="131"/>
      <c r="E743" s="148"/>
      <c r="F743" s="201" t="s">
        <v>13</v>
      </c>
      <c r="G743" s="177"/>
      <c r="H743" s="180" t="s">
        <v>12</v>
      </c>
      <c r="I743" s="181"/>
      <c r="J743" s="181"/>
      <c r="K743" s="181"/>
      <c r="L743" s="181"/>
      <c r="M743" s="182"/>
    </row>
    <row r="744" spans="2:13" ht="15.75" customHeight="1" thickBot="1" x14ac:dyDescent="0.25">
      <c r="B744" s="133"/>
      <c r="C744" s="134"/>
      <c r="D744" s="134"/>
      <c r="E744" s="149"/>
      <c r="F744" s="202"/>
      <c r="G744" s="179"/>
      <c r="H744" s="10" t="s">
        <v>11</v>
      </c>
      <c r="I744" s="11">
        <f>2019+1</f>
        <v>2020</v>
      </c>
      <c r="J744" s="11">
        <f>+I744+1</f>
        <v>2021</v>
      </c>
      <c r="K744" s="11">
        <f t="shared" ref="K744" si="300">+J744+1</f>
        <v>2022</v>
      </c>
      <c r="L744" s="11">
        <f t="shared" ref="L744" si="301">+K744+1</f>
        <v>2023</v>
      </c>
      <c r="M744" s="12">
        <f t="shared" ref="M744" si="302">+L744+1</f>
        <v>2024</v>
      </c>
    </row>
    <row r="745" spans="2:13" ht="12.75" customHeight="1" x14ac:dyDescent="0.2">
      <c r="B745" s="136" t="s">
        <v>186</v>
      </c>
      <c r="C745" s="125"/>
      <c r="D745" s="125"/>
      <c r="E745" s="137"/>
      <c r="F745" s="108" t="s">
        <v>3</v>
      </c>
      <c r="G745" s="109" t="s">
        <v>2</v>
      </c>
      <c r="H745" s="20">
        <f>+H738+H727+H718</f>
        <v>115.90492019915091</v>
      </c>
      <c r="I745" s="20">
        <f t="shared" ref="I745:M745" si="303">+I738+I727+I718</f>
        <v>117.29577924154074</v>
      </c>
      <c r="J745" s="20">
        <f t="shared" si="303"/>
        <v>118.70332859243919</v>
      </c>
      <c r="K745" s="20">
        <f t="shared" si="303"/>
        <v>120.12776853554848</v>
      </c>
      <c r="L745" s="20">
        <f t="shared" si="303"/>
        <v>121.56930175797507</v>
      </c>
      <c r="M745" s="20">
        <f t="shared" si="303"/>
        <v>48.1025920232129</v>
      </c>
    </row>
    <row r="746" spans="2:13" ht="15.75" customHeight="1" thickBot="1" x14ac:dyDescent="0.25">
      <c r="B746" s="138"/>
      <c r="C746" s="139"/>
      <c r="D746" s="139"/>
      <c r="E746" s="140"/>
      <c r="F746" s="110" t="s">
        <v>8</v>
      </c>
      <c r="G746" s="111" t="s">
        <v>2</v>
      </c>
      <c r="H746" s="20">
        <f>+H739+H728+H719</f>
        <v>124.67151823115093</v>
      </c>
      <c r="I746" s="20">
        <f>+I739+I728+I719</f>
        <v>126.16757644992472</v>
      </c>
      <c r="J746" s="20">
        <f>+J739+J728+J719</f>
        <v>127.68158736732383</v>
      </c>
      <c r="K746" s="20">
        <f>+K739+K728+K719</f>
        <v>129.2137664157317</v>
      </c>
      <c r="L746" s="20">
        <f>+L739+L728+L719</f>
        <v>130.7643316127205</v>
      </c>
      <c r="M746" s="20">
        <f>+M739+M728+M719</f>
        <v>44.200748166708117</v>
      </c>
    </row>
    <row r="748" spans="2:13" ht="13.5" thickBot="1" x14ac:dyDescent="0.25"/>
    <row r="749" spans="2:13" ht="13.5" thickBot="1" x14ac:dyDescent="0.25">
      <c r="B749" s="187" t="s">
        <v>187</v>
      </c>
      <c r="C749" s="188"/>
      <c r="D749" s="188"/>
      <c r="E749" s="188"/>
      <c r="F749" s="188"/>
      <c r="G749" s="188"/>
      <c r="H749" s="188"/>
      <c r="I749" s="188"/>
      <c r="J749" s="188"/>
      <c r="K749" s="188"/>
      <c r="L749" s="188"/>
      <c r="M749" s="189"/>
    </row>
    <row r="750" spans="2:13" ht="13.5" thickBot="1" x14ac:dyDescent="0.25">
      <c r="B750" s="190" t="s">
        <v>0</v>
      </c>
      <c r="C750" s="191"/>
      <c r="D750" s="259" t="s">
        <v>256</v>
      </c>
      <c r="E750" s="120" t="s">
        <v>257</v>
      </c>
      <c r="F750" s="176" t="s">
        <v>13</v>
      </c>
      <c r="G750" s="177"/>
      <c r="H750" s="180" t="s">
        <v>12</v>
      </c>
      <c r="I750" s="181"/>
      <c r="J750" s="181"/>
      <c r="K750" s="181"/>
      <c r="L750" s="181"/>
      <c r="M750" s="182"/>
    </row>
    <row r="751" spans="2:13" ht="13.5" thickBot="1" x14ac:dyDescent="0.25">
      <c r="B751" s="192"/>
      <c r="C751" s="193"/>
      <c r="D751" s="260"/>
      <c r="E751" s="121"/>
      <c r="F751" s="178"/>
      <c r="G751" s="179"/>
      <c r="H751" s="10" t="s">
        <v>11</v>
      </c>
      <c r="I751" s="11">
        <f>2019+1</f>
        <v>2020</v>
      </c>
      <c r="J751" s="11">
        <f>+I751+1</f>
        <v>2021</v>
      </c>
      <c r="K751" s="11">
        <f t="shared" ref="K751" si="304">+J751+1</f>
        <v>2022</v>
      </c>
      <c r="L751" s="11">
        <f t="shared" ref="L751" si="305">+K751+1</f>
        <v>2023</v>
      </c>
      <c r="M751" s="12">
        <f t="shared" ref="M751" si="306">+L751+1</f>
        <v>2024</v>
      </c>
    </row>
    <row r="752" spans="2:13" ht="21" customHeight="1" thickBot="1" x14ac:dyDescent="0.25">
      <c r="B752" s="183" t="s">
        <v>1</v>
      </c>
      <c r="C752" s="185" t="s">
        <v>188</v>
      </c>
      <c r="D752" s="147" t="s">
        <v>261</v>
      </c>
      <c r="E752" s="147">
        <v>2022</v>
      </c>
      <c r="F752" s="2" t="s">
        <v>3</v>
      </c>
      <c r="G752" s="3" t="s">
        <v>2</v>
      </c>
      <c r="H752" s="25">
        <v>11.80775</v>
      </c>
      <c r="I752" s="26">
        <v>11.949442999999999</v>
      </c>
      <c r="J752" s="26">
        <v>12.092836316000001</v>
      </c>
      <c r="K752" s="26">
        <v>12.237950351792</v>
      </c>
      <c r="L752" s="26">
        <v>12.384805756013506</v>
      </c>
      <c r="M752" s="27">
        <v>12.533423425085664</v>
      </c>
    </row>
    <row r="753" spans="2:13" ht="17.25" customHeight="1" thickBot="1" x14ac:dyDescent="0.25">
      <c r="B753" s="184"/>
      <c r="C753" s="186"/>
      <c r="D753" s="122"/>
      <c r="E753" s="122"/>
      <c r="F753" s="4" t="s">
        <v>8</v>
      </c>
      <c r="G753" s="3" t="s">
        <v>2</v>
      </c>
      <c r="H753" s="31">
        <v>11.80775</v>
      </c>
      <c r="I753" s="34">
        <v>11.949442999999999</v>
      </c>
      <c r="J753" s="34">
        <v>12.092836316000001</v>
      </c>
      <c r="K753" s="34">
        <v>12.237950351792</v>
      </c>
      <c r="L753" s="34">
        <v>12.384805756013506</v>
      </c>
      <c r="M753" s="35">
        <v>12.533423425085664</v>
      </c>
    </row>
    <row r="754" spans="2:13" ht="24" customHeight="1" thickBot="1" x14ac:dyDescent="0.25">
      <c r="B754" s="183" t="s">
        <v>4</v>
      </c>
      <c r="C754" s="185" t="s">
        <v>189</v>
      </c>
      <c r="D754" s="122"/>
      <c r="E754" s="122"/>
      <c r="F754" s="2" t="s">
        <v>3</v>
      </c>
      <c r="G754" s="3" t="s">
        <v>2</v>
      </c>
      <c r="H754" s="31">
        <v>19.438811682959756</v>
      </c>
      <c r="I754" s="34">
        <v>19.672077423155272</v>
      </c>
      <c r="J754" s="34">
        <v>19.908142352233135</v>
      </c>
      <c r="K754" s="34">
        <v>20.147040060459936</v>
      </c>
      <c r="L754" s="34">
        <v>20.388804541185451</v>
      </c>
      <c r="M754" s="35">
        <v>2.3011365408457283</v>
      </c>
    </row>
    <row r="755" spans="2:13" ht="28.5" customHeight="1" thickBot="1" x14ac:dyDescent="0.25">
      <c r="B755" s="184"/>
      <c r="C755" s="186"/>
      <c r="D755" s="123"/>
      <c r="E755" s="123"/>
      <c r="F755" s="4" t="s">
        <v>8</v>
      </c>
      <c r="G755" s="3" t="s">
        <v>2</v>
      </c>
      <c r="H755" s="31">
        <v>9.0015153899999998</v>
      </c>
      <c r="I755" s="34">
        <v>9.1095335746799986</v>
      </c>
      <c r="J755" s="34">
        <v>9.2188479775761589</v>
      </c>
      <c r="K755" s="34">
        <v>9.3294741533070731</v>
      </c>
      <c r="L755" s="34">
        <v>9.4414278431467569</v>
      </c>
      <c r="M755" s="35">
        <v>2.3011365408457283</v>
      </c>
    </row>
    <row r="756" spans="2:13" ht="18.75" customHeight="1" thickBot="1" x14ac:dyDescent="0.25">
      <c r="B756" s="124" t="s">
        <v>187</v>
      </c>
      <c r="C756" s="125"/>
      <c r="D756" s="125"/>
      <c r="E756" s="126"/>
      <c r="F756" s="6" t="s">
        <v>3</v>
      </c>
      <c r="G756" s="16" t="s">
        <v>2</v>
      </c>
      <c r="H756" s="23">
        <f>H752+H754</f>
        <v>31.246561682959758</v>
      </c>
      <c r="I756" s="23">
        <f t="shared" ref="I756:M757" si="307">I752+I754</f>
        <v>31.621520423155271</v>
      </c>
      <c r="J756" s="23">
        <f t="shared" si="307"/>
        <v>32.000978668233138</v>
      </c>
      <c r="K756" s="23">
        <f t="shared" si="307"/>
        <v>32.384990412251938</v>
      </c>
      <c r="L756" s="23">
        <f t="shared" si="307"/>
        <v>32.773610297198957</v>
      </c>
      <c r="M756" s="23">
        <f t="shared" si="307"/>
        <v>14.834559965931392</v>
      </c>
    </row>
    <row r="757" spans="2:13" ht="20.25" customHeight="1" x14ac:dyDescent="0.2">
      <c r="B757" s="127"/>
      <c r="C757" s="128"/>
      <c r="D757" s="128"/>
      <c r="E757" s="129"/>
      <c r="F757" s="7" t="s">
        <v>5</v>
      </c>
      <c r="G757" s="17" t="s">
        <v>2</v>
      </c>
      <c r="H757" s="23">
        <f>H753+H755</f>
        <v>20.80926539</v>
      </c>
      <c r="I757" s="23">
        <f t="shared" si="307"/>
        <v>21.058976574679996</v>
      </c>
      <c r="J757" s="23">
        <f t="shared" si="307"/>
        <v>21.31168429357616</v>
      </c>
      <c r="K757" s="23">
        <f t="shared" si="307"/>
        <v>21.567424505099073</v>
      </c>
      <c r="L757" s="23">
        <f t="shared" si="307"/>
        <v>21.826233599160261</v>
      </c>
      <c r="M757" s="23">
        <f t="shared" si="307"/>
        <v>14.834559965931392</v>
      </c>
    </row>
    <row r="759" spans="2:13" ht="13.5" thickBot="1" x14ac:dyDescent="0.25"/>
    <row r="760" spans="2:13" ht="13.5" thickBot="1" x14ac:dyDescent="0.25">
      <c r="B760" s="187" t="s">
        <v>190</v>
      </c>
      <c r="C760" s="188"/>
      <c r="D760" s="188"/>
      <c r="E760" s="188"/>
      <c r="F760" s="188"/>
      <c r="G760" s="188"/>
      <c r="H760" s="188"/>
      <c r="I760" s="188"/>
      <c r="J760" s="188"/>
      <c r="K760" s="188"/>
      <c r="L760" s="188"/>
      <c r="M760" s="189"/>
    </row>
    <row r="761" spans="2:13" ht="13.5" thickBot="1" x14ac:dyDescent="0.25">
      <c r="B761" s="190" t="s">
        <v>0</v>
      </c>
      <c r="C761" s="191"/>
      <c r="D761" s="259" t="s">
        <v>256</v>
      </c>
      <c r="E761" s="120" t="s">
        <v>257</v>
      </c>
      <c r="F761" s="176" t="s">
        <v>13</v>
      </c>
      <c r="G761" s="177"/>
      <c r="H761" s="180" t="s">
        <v>12</v>
      </c>
      <c r="I761" s="181"/>
      <c r="J761" s="181"/>
      <c r="K761" s="181"/>
      <c r="L761" s="181"/>
      <c r="M761" s="182"/>
    </row>
    <row r="762" spans="2:13" ht="13.5" thickBot="1" x14ac:dyDescent="0.25">
      <c r="B762" s="192"/>
      <c r="C762" s="193"/>
      <c r="D762" s="260"/>
      <c r="E762" s="121"/>
      <c r="F762" s="178"/>
      <c r="G762" s="179"/>
      <c r="H762" s="10" t="s">
        <v>11</v>
      </c>
      <c r="I762" s="11">
        <f>2019+1</f>
        <v>2020</v>
      </c>
      <c r="J762" s="11">
        <f>+I762+1</f>
        <v>2021</v>
      </c>
      <c r="K762" s="11">
        <f t="shared" ref="K762" si="308">+J762+1</f>
        <v>2022</v>
      </c>
      <c r="L762" s="11">
        <f t="shared" ref="L762" si="309">+K762+1</f>
        <v>2023</v>
      </c>
      <c r="M762" s="12">
        <f t="shared" ref="M762" si="310">+L762+1</f>
        <v>2024</v>
      </c>
    </row>
    <row r="763" spans="2:13" ht="18.75" customHeight="1" thickBot="1" x14ac:dyDescent="0.25">
      <c r="B763" s="183" t="s">
        <v>1</v>
      </c>
      <c r="C763" s="185" t="s">
        <v>191</v>
      </c>
      <c r="D763" s="147" t="s">
        <v>270</v>
      </c>
      <c r="E763" s="147">
        <v>2016</v>
      </c>
      <c r="F763" s="2" t="s">
        <v>3</v>
      </c>
      <c r="G763" s="3" t="s">
        <v>2</v>
      </c>
      <c r="H763" s="25">
        <v>11.295532256162161</v>
      </c>
      <c r="I763" s="26">
        <v>2.0987460388981498</v>
      </c>
      <c r="J763" s="26">
        <v>2.1239309913649267</v>
      </c>
      <c r="K763" s="26">
        <v>2.1494181632613061</v>
      </c>
      <c r="L763" s="26">
        <v>2.1752111812204422</v>
      </c>
      <c r="M763" s="27">
        <v>2.2013137153950875</v>
      </c>
    </row>
    <row r="764" spans="2:13" ht="21.75" customHeight="1" thickBot="1" x14ac:dyDescent="0.25">
      <c r="B764" s="184"/>
      <c r="C764" s="186"/>
      <c r="D764" s="122"/>
      <c r="E764" s="122"/>
      <c r="F764" s="4" t="s">
        <v>8</v>
      </c>
      <c r="G764" s="3" t="s">
        <v>2</v>
      </c>
      <c r="H764" s="25">
        <v>11.295532256162161</v>
      </c>
      <c r="I764" s="26">
        <v>2.0987460388981498</v>
      </c>
      <c r="J764" s="26">
        <v>2.1239309913649267</v>
      </c>
      <c r="K764" s="26">
        <v>2.1494181632613061</v>
      </c>
      <c r="L764" s="26">
        <v>2.1752111812204422</v>
      </c>
      <c r="M764" s="27">
        <v>2.2013137153950875</v>
      </c>
    </row>
    <row r="765" spans="2:13" ht="21.75" customHeight="1" thickBot="1" x14ac:dyDescent="0.25">
      <c r="B765" s="183" t="s">
        <v>4</v>
      </c>
      <c r="C765" s="185" t="s">
        <v>192</v>
      </c>
      <c r="D765" s="122"/>
      <c r="E765" s="122"/>
      <c r="F765" s="2" t="s">
        <v>3</v>
      </c>
      <c r="G765" s="3" t="s">
        <v>2</v>
      </c>
      <c r="H765" s="25">
        <v>2.6642826874272143</v>
      </c>
      <c r="I765" s="26">
        <v>0.49503224902857634</v>
      </c>
      <c r="J765" s="26">
        <v>0.50097263601691921</v>
      </c>
      <c r="K765" s="26">
        <v>0.50698430764912206</v>
      </c>
      <c r="L765" s="26">
        <v>0.51306811934091157</v>
      </c>
      <c r="M765" s="27">
        <v>0.51922493677300263</v>
      </c>
    </row>
    <row r="766" spans="2:13" ht="24.75" customHeight="1" thickBot="1" x14ac:dyDescent="0.25">
      <c r="B766" s="184"/>
      <c r="C766" s="186"/>
      <c r="D766" s="123"/>
      <c r="E766" s="123"/>
      <c r="F766" s="4" t="s">
        <v>8</v>
      </c>
      <c r="G766" s="3" t="s">
        <v>2</v>
      </c>
      <c r="H766" s="25">
        <v>2.6642826874272143</v>
      </c>
      <c r="I766" s="26">
        <v>0.49503224902857634</v>
      </c>
      <c r="J766" s="26">
        <v>0.50097263601691921</v>
      </c>
      <c r="K766" s="26">
        <v>0.50698430764912206</v>
      </c>
      <c r="L766" s="26">
        <v>0.51306811934091157</v>
      </c>
      <c r="M766" s="27">
        <v>0.51922493677300263</v>
      </c>
    </row>
    <row r="767" spans="2:13" ht="24.75" customHeight="1" thickBot="1" x14ac:dyDescent="0.25">
      <c r="B767" s="183" t="s">
        <v>6</v>
      </c>
      <c r="C767" s="185" t="s">
        <v>193</v>
      </c>
      <c r="D767" s="122" t="s">
        <v>258</v>
      </c>
      <c r="E767" s="122" t="s">
        <v>258</v>
      </c>
      <c r="F767" s="2" t="s">
        <v>3</v>
      </c>
      <c r="G767" s="3" t="s">
        <v>2</v>
      </c>
      <c r="H767" s="25">
        <v>11.188056647565732</v>
      </c>
      <c r="I767" s="26">
        <v>2.0787767268989854</v>
      </c>
      <c r="J767" s="26">
        <v>2.1037220476217731</v>
      </c>
      <c r="K767" s="26">
        <v>2.1289667121932347</v>
      </c>
      <c r="L767" s="26">
        <v>2.1545143127395527</v>
      </c>
      <c r="M767" s="27">
        <v>2.1803684844924272</v>
      </c>
    </row>
    <row r="768" spans="2:13" ht="21" customHeight="1" thickBot="1" x14ac:dyDescent="0.25">
      <c r="B768" s="184"/>
      <c r="C768" s="186"/>
      <c r="D768" s="123"/>
      <c r="E768" s="123"/>
      <c r="F768" s="4" t="s">
        <v>8</v>
      </c>
      <c r="G768" s="3" t="s">
        <v>2</v>
      </c>
      <c r="H768" s="25">
        <v>11.188056647565732</v>
      </c>
      <c r="I768" s="26">
        <v>2.0787767268989854</v>
      </c>
      <c r="J768" s="26">
        <v>2.1037220476217731</v>
      </c>
      <c r="K768" s="26">
        <v>2.1289667121932347</v>
      </c>
      <c r="L768" s="26">
        <v>2.1545143127395527</v>
      </c>
      <c r="M768" s="27">
        <v>2.1803684844924272</v>
      </c>
    </row>
    <row r="769" spans="2:13" ht="21" customHeight="1" thickBot="1" x14ac:dyDescent="0.25">
      <c r="B769" s="183" t="s">
        <v>7</v>
      </c>
      <c r="C769" s="185" t="s">
        <v>193</v>
      </c>
      <c r="D769" s="122" t="s">
        <v>258</v>
      </c>
      <c r="E769" s="122" t="s">
        <v>258</v>
      </c>
      <c r="F769" s="2" t="s">
        <v>3</v>
      </c>
      <c r="G769" s="3" t="s">
        <v>2</v>
      </c>
      <c r="H769" s="75">
        <v>9.9041812945663867</v>
      </c>
      <c r="I769" s="40">
        <v>1.8402285779105771</v>
      </c>
      <c r="J769" s="38">
        <v>1.862311320845504</v>
      </c>
      <c r="K769" s="38">
        <v>1.8846590566956498</v>
      </c>
      <c r="L769" s="38">
        <v>1.9072749653759984</v>
      </c>
      <c r="M769" s="41">
        <v>1.9301622649605095</v>
      </c>
    </row>
    <row r="770" spans="2:13" ht="21" customHeight="1" thickBot="1" x14ac:dyDescent="0.25">
      <c r="B770" s="184"/>
      <c r="C770" s="186"/>
      <c r="D770" s="123"/>
      <c r="E770" s="123"/>
      <c r="F770" s="4" t="s">
        <v>8</v>
      </c>
      <c r="G770" s="3" t="s">
        <v>2</v>
      </c>
      <c r="H770" s="75">
        <v>9.9041812945663867</v>
      </c>
      <c r="I770" s="42">
        <v>1.8402285779105771</v>
      </c>
      <c r="J770" s="43">
        <v>1.862311320845504</v>
      </c>
      <c r="K770" s="43">
        <v>1.8846590566956498</v>
      </c>
      <c r="L770" s="43">
        <v>1.9072749653759984</v>
      </c>
      <c r="M770" s="44">
        <v>1.9301622649605095</v>
      </c>
    </row>
    <row r="771" spans="2:13" ht="13.5" customHeight="1" thickBot="1" x14ac:dyDescent="0.25">
      <c r="B771" s="124" t="s">
        <v>190</v>
      </c>
      <c r="C771" s="125"/>
      <c r="D771" s="125"/>
      <c r="E771" s="126"/>
      <c r="F771" s="6" t="s">
        <v>3</v>
      </c>
      <c r="G771" s="16" t="s">
        <v>2</v>
      </c>
      <c r="H771" s="23">
        <f>+H763+H765+H767+H769</f>
        <v>35.052052885721494</v>
      </c>
      <c r="I771" s="23">
        <f t="shared" ref="I771:M771" si="311">+I763+I765+I767</f>
        <v>4.6725550148257113</v>
      </c>
      <c r="J771" s="23">
        <f t="shared" si="311"/>
        <v>4.7286256750036184</v>
      </c>
      <c r="K771" s="23">
        <f t="shared" si="311"/>
        <v>4.7853691831036631</v>
      </c>
      <c r="L771" s="23">
        <f t="shared" si="311"/>
        <v>4.8427936133009064</v>
      </c>
      <c r="M771" s="23">
        <f t="shared" si="311"/>
        <v>4.9009071366605177</v>
      </c>
    </row>
    <row r="772" spans="2:13" ht="13.5" thickBot="1" x14ac:dyDescent="0.25">
      <c r="B772" s="127"/>
      <c r="C772" s="128"/>
      <c r="D772" s="128"/>
      <c r="E772" s="129"/>
      <c r="F772" s="7" t="s">
        <v>5</v>
      </c>
      <c r="G772" s="17" t="s">
        <v>2</v>
      </c>
      <c r="H772" s="23">
        <f>+H764+H766+H768+H770</f>
        <v>35.052052885721494</v>
      </c>
      <c r="I772" s="24">
        <f t="shared" ref="I772:M772" si="312">+I764+I766+I768</f>
        <v>4.6725550148257113</v>
      </c>
      <c r="J772" s="24">
        <f t="shared" si="312"/>
        <v>4.7286256750036184</v>
      </c>
      <c r="K772" s="24">
        <f t="shared" si="312"/>
        <v>4.7853691831036631</v>
      </c>
      <c r="L772" s="24">
        <f t="shared" si="312"/>
        <v>4.8427936133009064</v>
      </c>
      <c r="M772" s="24">
        <f t="shared" si="312"/>
        <v>4.9009071366605177</v>
      </c>
    </row>
    <row r="774" spans="2:13" ht="13.5" thickBot="1" x14ac:dyDescent="0.25"/>
    <row r="775" spans="2:13" ht="13.5" thickBot="1" x14ac:dyDescent="0.25">
      <c r="B775" s="194" t="s">
        <v>85</v>
      </c>
      <c r="C775" s="195"/>
      <c r="D775" s="195"/>
      <c r="E775" s="195"/>
      <c r="F775" s="195"/>
      <c r="G775" s="195"/>
      <c r="H775" s="195"/>
      <c r="I775" s="195"/>
      <c r="J775" s="195"/>
      <c r="K775" s="195"/>
      <c r="L775" s="195"/>
      <c r="M775" s="196"/>
    </row>
    <row r="776" spans="2:13" ht="13.5" thickBot="1" x14ac:dyDescent="0.25">
      <c r="B776" s="190" t="s">
        <v>0</v>
      </c>
      <c r="C776" s="191"/>
      <c r="D776" s="259" t="s">
        <v>256</v>
      </c>
      <c r="E776" s="120" t="s">
        <v>257</v>
      </c>
      <c r="F776" s="176" t="s">
        <v>13</v>
      </c>
      <c r="G776" s="177"/>
      <c r="H776" s="180" t="s">
        <v>12</v>
      </c>
      <c r="I776" s="181"/>
      <c r="J776" s="181"/>
      <c r="K776" s="181"/>
      <c r="L776" s="181"/>
      <c r="M776" s="182"/>
    </row>
    <row r="777" spans="2:13" ht="13.5" thickBot="1" x14ac:dyDescent="0.25">
      <c r="B777" s="192"/>
      <c r="C777" s="193"/>
      <c r="D777" s="260"/>
      <c r="E777" s="121"/>
      <c r="F777" s="178"/>
      <c r="G777" s="179"/>
      <c r="H777" s="10" t="s">
        <v>11</v>
      </c>
      <c r="I777" s="11">
        <f>2019+1</f>
        <v>2020</v>
      </c>
      <c r="J777" s="11">
        <f>+I777+1</f>
        <v>2021</v>
      </c>
      <c r="K777" s="11">
        <f t="shared" ref="K777" si="313">+J777+1</f>
        <v>2022</v>
      </c>
      <c r="L777" s="11">
        <f t="shared" ref="L777" si="314">+K777+1</f>
        <v>2023</v>
      </c>
      <c r="M777" s="12">
        <f t="shared" ref="M777" si="315">+L777+1</f>
        <v>2024</v>
      </c>
    </row>
    <row r="778" spans="2:13" x14ac:dyDescent="0.2">
      <c r="B778" s="183" t="s">
        <v>1</v>
      </c>
      <c r="C778" s="207" t="s">
        <v>85</v>
      </c>
      <c r="D778" s="122" t="s">
        <v>258</v>
      </c>
      <c r="E778" s="122" t="s">
        <v>258</v>
      </c>
      <c r="F778" s="2" t="s">
        <v>3</v>
      </c>
      <c r="G778" s="3" t="s">
        <v>2</v>
      </c>
      <c r="H778" s="20">
        <v>29.896915496201604</v>
      </c>
      <c r="I778" s="20">
        <v>30.255678482156025</v>
      </c>
      <c r="J778" s="20">
        <v>30.618746623941895</v>
      </c>
      <c r="K778" s="20">
        <v>30.986171583429197</v>
      </c>
      <c r="L778" s="20">
        <v>31.358005642430342</v>
      </c>
      <c r="M778" s="20">
        <v>31.734301710139512</v>
      </c>
    </row>
    <row r="779" spans="2:13" ht="13.5" thickBot="1" x14ac:dyDescent="0.25">
      <c r="B779" s="184"/>
      <c r="C779" s="208"/>
      <c r="D779" s="123"/>
      <c r="E779" s="123"/>
      <c r="F779" s="4" t="s">
        <v>8</v>
      </c>
      <c r="G779" s="5" t="s">
        <v>2</v>
      </c>
      <c r="H779" s="20">
        <v>29.896915496201604</v>
      </c>
      <c r="I779" s="20">
        <v>30.255678482156025</v>
      </c>
      <c r="J779" s="20">
        <v>30.618746623941895</v>
      </c>
      <c r="K779" s="20">
        <v>30.986171583429197</v>
      </c>
      <c r="L779" s="20">
        <v>31.358005642430342</v>
      </c>
      <c r="M779" s="20">
        <v>31.734301710139512</v>
      </c>
    </row>
    <row r="780" spans="2:13" ht="12.75" customHeight="1" x14ac:dyDescent="0.2">
      <c r="B780" s="124" t="s">
        <v>85</v>
      </c>
      <c r="C780" s="125"/>
      <c r="D780" s="125"/>
      <c r="E780" s="126"/>
      <c r="F780" s="6" t="s">
        <v>3</v>
      </c>
      <c r="G780" s="16" t="s">
        <v>2</v>
      </c>
      <c r="H780" s="18">
        <f>+H778</f>
        <v>29.896915496201604</v>
      </c>
      <c r="I780" s="18">
        <f t="shared" ref="I780:M780" si="316">+I778</f>
        <v>30.255678482156025</v>
      </c>
      <c r="J780" s="18">
        <f t="shared" si="316"/>
        <v>30.618746623941895</v>
      </c>
      <c r="K780" s="18">
        <f t="shared" si="316"/>
        <v>30.986171583429197</v>
      </c>
      <c r="L780" s="18">
        <f t="shared" si="316"/>
        <v>31.358005642430342</v>
      </c>
      <c r="M780" s="18">
        <f t="shared" si="316"/>
        <v>31.734301710139512</v>
      </c>
    </row>
    <row r="781" spans="2:13" ht="13.5" thickBot="1" x14ac:dyDescent="0.25">
      <c r="B781" s="127"/>
      <c r="C781" s="128"/>
      <c r="D781" s="128"/>
      <c r="E781" s="129"/>
      <c r="F781" s="7" t="s">
        <v>5</v>
      </c>
      <c r="G781" s="17" t="s">
        <v>2</v>
      </c>
      <c r="H781" s="19">
        <f>+H779</f>
        <v>29.896915496201604</v>
      </c>
      <c r="I781" s="19">
        <f t="shared" ref="I781:M781" si="317">+I779</f>
        <v>30.255678482156025</v>
      </c>
      <c r="J781" s="19">
        <f t="shared" si="317"/>
        <v>30.618746623941895</v>
      </c>
      <c r="K781" s="19">
        <f t="shared" si="317"/>
        <v>30.986171583429197</v>
      </c>
      <c r="L781" s="19">
        <f t="shared" si="317"/>
        <v>31.358005642430342</v>
      </c>
      <c r="M781" s="19">
        <f t="shared" si="317"/>
        <v>31.734301710139512</v>
      </c>
    </row>
    <row r="783" spans="2:13" ht="13.5" thickBot="1" x14ac:dyDescent="0.25"/>
    <row r="784" spans="2:13" ht="13.5" thickBot="1" x14ac:dyDescent="0.25">
      <c r="B784" s="173" t="s">
        <v>194</v>
      </c>
      <c r="C784" s="174"/>
      <c r="D784" s="174"/>
      <c r="E784" s="174"/>
      <c r="F784" s="174"/>
      <c r="G784" s="174"/>
      <c r="H784" s="174"/>
      <c r="I784" s="174"/>
      <c r="J784" s="174"/>
      <c r="K784" s="174"/>
      <c r="L784" s="174"/>
      <c r="M784" s="175"/>
    </row>
    <row r="785" spans="2:13" ht="13.5" customHeight="1" thickBot="1" x14ac:dyDescent="0.25">
      <c r="B785" s="130" t="s">
        <v>0</v>
      </c>
      <c r="C785" s="131"/>
      <c r="D785" s="131"/>
      <c r="E785" s="148"/>
      <c r="F785" s="176" t="s">
        <v>13</v>
      </c>
      <c r="G785" s="177"/>
      <c r="H785" s="180" t="s">
        <v>12</v>
      </c>
      <c r="I785" s="181"/>
      <c r="J785" s="181"/>
      <c r="K785" s="181"/>
      <c r="L785" s="181"/>
      <c r="M785" s="182"/>
    </row>
    <row r="786" spans="2:13" ht="15.75" customHeight="1" thickBot="1" x14ac:dyDescent="0.25">
      <c r="B786" s="133"/>
      <c r="C786" s="134"/>
      <c r="D786" s="134"/>
      <c r="E786" s="149"/>
      <c r="F786" s="178"/>
      <c r="G786" s="179"/>
      <c r="H786" s="10" t="s">
        <v>11</v>
      </c>
      <c r="I786" s="11">
        <f>2019+1</f>
        <v>2020</v>
      </c>
      <c r="J786" s="11">
        <f>+I786+1</f>
        <v>2021</v>
      </c>
      <c r="K786" s="11">
        <f t="shared" ref="K786" si="318">+J786+1</f>
        <v>2022</v>
      </c>
      <c r="L786" s="11">
        <f t="shared" ref="L786" si="319">+K786+1</f>
        <v>2023</v>
      </c>
      <c r="M786" s="12">
        <f t="shared" ref="M786" si="320">+L786+1</f>
        <v>2024</v>
      </c>
    </row>
    <row r="787" spans="2:13" ht="12.75" customHeight="1" x14ac:dyDescent="0.2">
      <c r="B787" s="124" t="s">
        <v>194</v>
      </c>
      <c r="C787" s="125"/>
      <c r="D787" s="125"/>
      <c r="E787" s="126"/>
      <c r="F787" s="108" t="s">
        <v>3</v>
      </c>
      <c r="G787" s="109" t="s">
        <v>2</v>
      </c>
      <c r="H787" s="20">
        <f>+H780+H771</f>
        <v>64.948968381923095</v>
      </c>
      <c r="I787" s="20">
        <f t="shared" ref="I787:M788" si="321">+I780+I771</f>
        <v>34.928233496981733</v>
      </c>
      <c r="J787" s="20">
        <f t="shared" si="321"/>
        <v>35.347372298945515</v>
      </c>
      <c r="K787" s="20">
        <f t="shared" si="321"/>
        <v>35.771540766532858</v>
      </c>
      <c r="L787" s="20">
        <f t="shared" si="321"/>
        <v>36.200799255731248</v>
      </c>
      <c r="M787" s="20">
        <f t="shared" si="321"/>
        <v>36.635208846800026</v>
      </c>
    </row>
    <row r="788" spans="2:13" ht="13.5" thickBot="1" x14ac:dyDescent="0.25">
      <c r="B788" s="127"/>
      <c r="C788" s="128"/>
      <c r="D788" s="128"/>
      <c r="E788" s="129"/>
      <c r="F788" s="110" t="s">
        <v>8</v>
      </c>
      <c r="G788" s="111" t="s">
        <v>2</v>
      </c>
      <c r="H788" s="20">
        <f>+H781+H772</f>
        <v>64.948968381923095</v>
      </c>
      <c r="I788" s="20">
        <f t="shared" si="321"/>
        <v>34.928233496981733</v>
      </c>
      <c r="J788" s="20">
        <f t="shared" si="321"/>
        <v>35.347372298945515</v>
      </c>
      <c r="K788" s="20">
        <f t="shared" si="321"/>
        <v>35.771540766532858</v>
      </c>
      <c r="L788" s="20">
        <f t="shared" si="321"/>
        <v>36.200799255731248</v>
      </c>
      <c r="M788" s="20">
        <f t="shared" si="321"/>
        <v>36.635208846800026</v>
      </c>
    </row>
    <row r="790" spans="2:13" ht="13.5" thickBot="1" x14ac:dyDescent="0.25"/>
    <row r="791" spans="2:13" ht="27.75" customHeight="1" thickBot="1" x14ac:dyDescent="0.25">
      <c r="B791" s="187" t="s">
        <v>195</v>
      </c>
      <c r="C791" s="188"/>
      <c r="D791" s="188"/>
      <c r="E791" s="188"/>
      <c r="F791" s="188"/>
      <c r="G791" s="188"/>
      <c r="H791" s="188"/>
      <c r="I791" s="188"/>
      <c r="J791" s="188"/>
      <c r="K791" s="188"/>
      <c r="L791" s="188"/>
      <c r="M791" s="189"/>
    </row>
    <row r="792" spans="2:13" ht="13.5" thickBot="1" x14ac:dyDescent="0.25">
      <c r="B792" s="190" t="s">
        <v>0</v>
      </c>
      <c r="C792" s="191"/>
      <c r="D792" s="259" t="s">
        <v>256</v>
      </c>
      <c r="E792" s="120" t="s">
        <v>257</v>
      </c>
      <c r="F792" s="176" t="s">
        <v>13</v>
      </c>
      <c r="G792" s="177"/>
      <c r="H792" s="180" t="s">
        <v>12</v>
      </c>
      <c r="I792" s="181"/>
      <c r="J792" s="181"/>
      <c r="K792" s="181"/>
      <c r="L792" s="181"/>
      <c r="M792" s="182"/>
    </row>
    <row r="793" spans="2:13" ht="13.5" thickBot="1" x14ac:dyDescent="0.25">
      <c r="B793" s="192"/>
      <c r="C793" s="193"/>
      <c r="D793" s="260"/>
      <c r="E793" s="121"/>
      <c r="F793" s="178"/>
      <c r="G793" s="179"/>
      <c r="H793" s="10" t="s">
        <v>11</v>
      </c>
      <c r="I793" s="11">
        <f>2019+1</f>
        <v>2020</v>
      </c>
      <c r="J793" s="11">
        <f>+I793+1</f>
        <v>2021</v>
      </c>
      <c r="K793" s="11">
        <f t="shared" ref="K793" si="322">+J793+1</f>
        <v>2022</v>
      </c>
      <c r="L793" s="11">
        <f t="shared" ref="L793" si="323">+K793+1</f>
        <v>2023</v>
      </c>
      <c r="M793" s="12">
        <f t="shared" ref="M793" si="324">+L793+1</f>
        <v>2024</v>
      </c>
    </row>
    <row r="794" spans="2:13" ht="22.5" customHeight="1" thickBot="1" x14ac:dyDescent="0.25">
      <c r="B794" s="183" t="s">
        <v>1</v>
      </c>
      <c r="C794" s="185" t="s">
        <v>196</v>
      </c>
      <c r="D794" s="147" t="s">
        <v>274</v>
      </c>
      <c r="E794" s="147">
        <v>2018</v>
      </c>
      <c r="F794" s="2" t="s">
        <v>3</v>
      </c>
      <c r="G794" s="3" t="s">
        <v>2</v>
      </c>
      <c r="H794" s="25">
        <v>15.9187683405257</v>
      </c>
      <c r="I794" s="26">
        <v>2.9941721172000006</v>
      </c>
      <c r="J794" s="26">
        <v>3.0301021826063996</v>
      </c>
      <c r="K794" s="26">
        <v>3.0664634087976768</v>
      </c>
      <c r="L794" s="26">
        <v>3.1032609697032489</v>
      </c>
      <c r="M794" s="27">
        <v>3.140500101339688</v>
      </c>
    </row>
    <row r="795" spans="2:13" ht="24" customHeight="1" thickBot="1" x14ac:dyDescent="0.25">
      <c r="B795" s="184"/>
      <c r="C795" s="186"/>
      <c r="D795" s="122"/>
      <c r="E795" s="122"/>
      <c r="F795" s="4" t="s">
        <v>8</v>
      </c>
      <c r="G795" s="3" t="s">
        <v>2</v>
      </c>
      <c r="H795" s="25">
        <v>15.9187683405257</v>
      </c>
      <c r="I795" s="26">
        <v>2.9941721172000006</v>
      </c>
      <c r="J795" s="26">
        <v>3.0301021826063996</v>
      </c>
      <c r="K795" s="26">
        <v>3.0664634087976768</v>
      </c>
      <c r="L795" s="26">
        <v>3.1032609697032489</v>
      </c>
      <c r="M795" s="27">
        <v>3.140500101339688</v>
      </c>
    </row>
    <row r="796" spans="2:13" ht="24" customHeight="1" thickBot="1" x14ac:dyDescent="0.25">
      <c r="B796" s="183" t="s">
        <v>4</v>
      </c>
      <c r="C796" s="185" t="s">
        <v>197</v>
      </c>
      <c r="D796" s="122"/>
      <c r="E796" s="122"/>
      <c r="F796" s="2" t="s">
        <v>3</v>
      </c>
      <c r="G796" s="3" t="s">
        <v>2</v>
      </c>
      <c r="H796" s="25">
        <v>9.086137308748528</v>
      </c>
      <c r="I796" s="26">
        <v>1.7090178335999999</v>
      </c>
      <c r="J796" s="26">
        <v>1.7295260476031997</v>
      </c>
      <c r="K796" s="26">
        <v>1.7502803601744383</v>
      </c>
      <c r="L796" s="26">
        <v>1.7712837244965316</v>
      </c>
      <c r="M796" s="27">
        <v>1.7925391291904902</v>
      </c>
    </row>
    <row r="797" spans="2:13" ht="34.5" customHeight="1" thickBot="1" x14ac:dyDescent="0.25">
      <c r="B797" s="184"/>
      <c r="C797" s="186"/>
      <c r="D797" s="122"/>
      <c r="E797" s="122"/>
      <c r="F797" s="4" t="s">
        <v>8</v>
      </c>
      <c r="G797" s="3" t="s">
        <v>2</v>
      </c>
      <c r="H797" s="25">
        <v>9.086137308748528</v>
      </c>
      <c r="I797" s="26">
        <v>1.7090178335999999</v>
      </c>
      <c r="J797" s="26">
        <v>1.7295260476031997</v>
      </c>
      <c r="K797" s="26">
        <v>1.7502803601744383</v>
      </c>
      <c r="L797" s="26">
        <v>1.7712837244965316</v>
      </c>
      <c r="M797" s="27">
        <v>1.7925391291904902</v>
      </c>
    </row>
    <row r="798" spans="2:13" ht="24" customHeight="1" thickBot="1" x14ac:dyDescent="0.25">
      <c r="B798" s="183" t="s">
        <v>6</v>
      </c>
      <c r="C798" s="185" t="s">
        <v>198</v>
      </c>
      <c r="D798" s="122"/>
      <c r="E798" s="122"/>
      <c r="F798" s="2" t="s">
        <v>3</v>
      </c>
      <c r="G798" s="3" t="s">
        <v>2</v>
      </c>
      <c r="H798" s="25">
        <v>2.9926563358179679</v>
      </c>
      <c r="I798" s="26">
        <v>0.56289079439999989</v>
      </c>
      <c r="J798" s="26">
        <v>0.5696454839327999</v>
      </c>
      <c r="K798" s="26">
        <v>0.57648122973999361</v>
      </c>
      <c r="L798" s="26">
        <v>0.58339900449687343</v>
      </c>
      <c r="M798" s="27">
        <v>0.59039979255083597</v>
      </c>
    </row>
    <row r="799" spans="2:13" ht="35.25" customHeight="1" thickBot="1" x14ac:dyDescent="0.25">
      <c r="B799" s="184"/>
      <c r="C799" s="186"/>
      <c r="D799" s="123"/>
      <c r="E799" s="123"/>
      <c r="F799" s="4" t="s">
        <v>8</v>
      </c>
      <c r="G799" s="3" t="s">
        <v>2</v>
      </c>
      <c r="H799" s="25">
        <v>2.9926563358179679</v>
      </c>
      <c r="I799" s="26">
        <v>0.56289079439999989</v>
      </c>
      <c r="J799" s="26">
        <v>0.5696454839327999</v>
      </c>
      <c r="K799" s="26">
        <v>0.57648122973999361</v>
      </c>
      <c r="L799" s="26">
        <v>0.58339900449687343</v>
      </c>
      <c r="M799" s="27">
        <v>0.59039979255083597</v>
      </c>
    </row>
    <row r="800" spans="2:13" ht="24" customHeight="1" thickBot="1" x14ac:dyDescent="0.25">
      <c r="B800" s="183" t="s">
        <v>7</v>
      </c>
      <c r="C800" s="185" t="s">
        <v>199</v>
      </c>
      <c r="D800" s="143" t="s">
        <v>275</v>
      </c>
      <c r="E800" s="141">
        <v>2018</v>
      </c>
      <c r="F800" s="2" t="s">
        <v>3</v>
      </c>
      <c r="G800" s="3" t="s">
        <v>2</v>
      </c>
      <c r="H800" s="25">
        <v>2.9926563358179679</v>
      </c>
      <c r="I800" s="26">
        <v>0.56289079439999989</v>
      </c>
      <c r="J800" s="26">
        <v>0.5696454839327999</v>
      </c>
      <c r="K800" s="26">
        <v>0.57648122973999361</v>
      </c>
      <c r="L800" s="26">
        <v>0.58339900449687343</v>
      </c>
      <c r="M800" s="27">
        <v>0.59039979255083597</v>
      </c>
    </row>
    <row r="801" spans="2:13" ht="38.25" customHeight="1" thickBot="1" x14ac:dyDescent="0.25">
      <c r="B801" s="184"/>
      <c r="C801" s="186"/>
      <c r="D801" s="144"/>
      <c r="E801" s="146"/>
      <c r="F801" s="4" t="s">
        <v>8</v>
      </c>
      <c r="G801" s="3" t="s">
        <v>2</v>
      </c>
      <c r="H801" s="25">
        <v>2.9926563358179679</v>
      </c>
      <c r="I801" s="26">
        <v>0.56289079439999989</v>
      </c>
      <c r="J801" s="26">
        <v>0.5696454839327999</v>
      </c>
      <c r="K801" s="26">
        <v>0.57648122973999361</v>
      </c>
      <c r="L801" s="26">
        <v>0.58339900449687343</v>
      </c>
      <c r="M801" s="27">
        <v>0.59039979255083597</v>
      </c>
    </row>
    <row r="802" spans="2:13" ht="24" customHeight="1" thickBot="1" x14ac:dyDescent="0.25">
      <c r="B802" s="183" t="s">
        <v>9</v>
      </c>
      <c r="C802" s="185" t="s">
        <v>200</v>
      </c>
      <c r="D802" s="144"/>
      <c r="E802" s="146"/>
      <c r="F802" s="2" t="s">
        <v>3</v>
      </c>
      <c r="G802" s="3" t="s">
        <v>2</v>
      </c>
      <c r="H802" s="25">
        <v>4.7594052569635146</v>
      </c>
      <c r="I802" s="26">
        <v>0.8951998176</v>
      </c>
      <c r="J802" s="26">
        <v>0.90594221541120001</v>
      </c>
      <c r="K802" s="26">
        <v>0.91681352199613431</v>
      </c>
      <c r="L802" s="26">
        <v>0.92781528426008786</v>
      </c>
      <c r="M802" s="27">
        <v>0.938949067671209</v>
      </c>
    </row>
    <row r="803" spans="2:13" ht="44.25" customHeight="1" thickBot="1" x14ac:dyDescent="0.25">
      <c r="B803" s="184"/>
      <c r="C803" s="186"/>
      <c r="D803" s="145"/>
      <c r="E803" s="142"/>
      <c r="F803" s="4" t="s">
        <v>8</v>
      </c>
      <c r="G803" s="3" t="s">
        <v>2</v>
      </c>
      <c r="H803" s="25">
        <v>4.7594052569635146</v>
      </c>
      <c r="I803" s="26">
        <v>0.8951998176</v>
      </c>
      <c r="J803" s="26">
        <v>0.90594221541120001</v>
      </c>
      <c r="K803" s="26">
        <v>0.91681352199613431</v>
      </c>
      <c r="L803" s="26">
        <v>0.92781528426008786</v>
      </c>
      <c r="M803" s="27">
        <v>0.938949067671209</v>
      </c>
    </row>
    <row r="804" spans="2:13" ht="38.25" customHeight="1" thickBot="1" x14ac:dyDescent="0.25">
      <c r="B804" s="183" t="s">
        <v>10</v>
      </c>
      <c r="C804" s="185" t="s">
        <v>201</v>
      </c>
      <c r="D804" s="143" t="s">
        <v>274</v>
      </c>
      <c r="E804" s="141">
        <v>2018</v>
      </c>
      <c r="F804" s="2" t="s">
        <v>3</v>
      </c>
      <c r="G804" s="3" t="s">
        <v>2</v>
      </c>
      <c r="H804" s="25">
        <v>10.203876422126323</v>
      </c>
      <c r="I804" s="26">
        <v>1.9192541544000006</v>
      </c>
      <c r="J804" s="26">
        <v>1.9422852042527998</v>
      </c>
      <c r="K804" s="26">
        <v>1.9655926267038339</v>
      </c>
      <c r="L804" s="26">
        <v>1.9891797382242793</v>
      </c>
      <c r="M804" s="27">
        <v>2.0130498950829709</v>
      </c>
    </row>
    <row r="805" spans="2:13" ht="24" customHeight="1" thickBot="1" x14ac:dyDescent="0.25">
      <c r="B805" s="184"/>
      <c r="C805" s="186"/>
      <c r="D805" s="145"/>
      <c r="E805" s="142"/>
      <c r="F805" s="4" t="s">
        <v>8</v>
      </c>
      <c r="G805" s="3" t="s">
        <v>2</v>
      </c>
      <c r="H805" s="25">
        <v>10.203876422126323</v>
      </c>
      <c r="I805" s="26">
        <v>1.9192541544000006</v>
      </c>
      <c r="J805" s="26">
        <v>1.9422852042527998</v>
      </c>
      <c r="K805" s="26">
        <v>1.9655926267038339</v>
      </c>
      <c r="L805" s="26">
        <v>1.9891797382242793</v>
      </c>
      <c r="M805" s="27">
        <v>2.0130498950829709</v>
      </c>
    </row>
    <row r="806" spans="2:13" ht="32.25" customHeight="1" thickBot="1" x14ac:dyDescent="0.25">
      <c r="B806" s="124" t="s">
        <v>195</v>
      </c>
      <c r="C806" s="125"/>
      <c r="D806" s="125"/>
      <c r="E806" s="126"/>
      <c r="F806" s="6" t="s">
        <v>3</v>
      </c>
      <c r="G806" s="16" t="s">
        <v>2</v>
      </c>
      <c r="H806" s="23">
        <f>+H794+H796+H798+H800+H802+H804</f>
        <v>45.953499999999998</v>
      </c>
      <c r="I806" s="23">
        <f t="shared" ref="I806:M807" si="325">+I794+I796+I798+I800+I802+I804</f>
        <v>8.6434255116000003</v>
      </c>
      <c r="J806" s="23">
        <f t="shared" si="325"/>
        <v>8.7471466177391992</v>
      </c>
      <c r="K806" s="23">
        <f t="shared" si="325"/>
        <v>8.8521123771520713</v>
      </c>
      <c r="L806" s="23">
        <f t="shared" si="325"/>
        <v>8.9583377256778949</v>
      </c>
      <c r="M806" s="23">
        <f t="shared" si="325"/>
        <v>9.0658377783860296</v>
      </c>
    </row>
    <row r="807" spans="2:13" ht="46.5" customHeight="1" x14ac:dyDescent="0.2">
      <c r="B807" s="127"/>
      <c r="C807" s="128"/>
      <c r="D807" s="128"/>
      <c r="E807" s="129"/>
      <c r="F807" s="7" t="s">
        <v>5</v>
      </c>
      <c r="G807" s="17" t="s">
        <v>2</v>
      </c>
      <c r="H807" s="23">
        <f>+H795+H797+H799+H801+H803+H805</f>
        <v>45.953499999999998</v>
      </c>
      <c r="I807" s="23">
        <f t="shared" si="325"/>
        <v>8.6434255116000003</v>
      </c>
      <c r="J807" s="23">
        <f t="shared" si="325"/>
        <v>8.7471466177391992</v>
      </c>
      <c r="K807" s="23">
        <f t="shared" si="325"/>
        <v>8.8521123771520713</v>
      </c>
      <c r="L807" s="23">
        <f t="shared" si="325"/>
        <v>8.9583377256778949</v>
      </c>
      <c r="M807" s="23">
        <f t="shared" si="325"/>
        <v>9.0658377783860296</v>
      </c>
    </row>
    <row r="809" spans="2:13" ht="13.5" thickBot="1" x14ac:dyDescent="0.25"/>
    <row r="810" spans="2:13" ht="27" customHeight="1" thickBot="1" x14ac:dyDescent="0.25">
      <c r="B810" s="187" t="s">
        <v>202</v>
      </c>
      <c r="C810" s="188"/>
      <c r="D810" s="188"/>
      <c r="E810" s="188"/>
      <c r="F810" s="188"/>
      <c r="G810" s="188"/>
      <c r="H810" s="188"/>
      <c r="I810" s="188"/>
      <c r="J810" s="188"/>
      <c r="K810" s="188"/>
      <c r="L810" s="188"/>
      <c r="M810" s="189"/>
    </row>
    <row r="811" spans="2:13" ht="13.5" thickBot="1" x14ac:dyDescent="0.25">
      <c r="B811" s="190" t="s">
        <v>0</v>
      </c>
      <c r="C811" s="191"/>
      <c r="D811" s="259" t="s">
        <v>256</v>
      </c>
      <c r="E811" s="120" t="s">
        <v>257</v>
      </c>
      <c r="F811" s="176" t="s">
        <v>13</v>
      </c>
      <c r="G811" s="177"/>
      <c r="H811" s="180" t="s">
        <v>12</v>
      </c>
      <c r="I811" s="181"/>
      <c r="J811" s="181"/>
      <c r="K811" s="181"/>
      <c r="L811" s="181"/>
      <c r="M811" s="182"/>
    </row>
    <row r="812" spans="2:13" ht="13.5" thickBot="1" x14ac:dyDescent="0.25">
      <c r="B812" s="192"/>
      <c r="C812" s="193"/>
      <c r="D812" s="260"/>
      <c r="E812" s="121"/>
      <c r="F812" s="178"/>
      <c r="G812" s="179"/>
      <c r="H812" s="10" t="s">
        <v>11</v>
      </c>
      <c r="I812" s="11">
        <f>2019+1</f>
        <v>2020</v>
      </c>
      <c r="J812" s="11">
        <f>+I812+1</f>
        <v>2021</v>
      </c>
      <c r="K812" s="11">
        <f t="shared" ref="K812" si="326">+J812+1</f>
        <v>2022</v>
      </c>
      <c r="L812" s="11">
        <f t="shared" ref="L812" si="327">+K812+1</f>
        <v>2023</v>
      </c>
      <c r="M812" s="12">
        <f t="shared" ref="M812" si="328">+L812+1</f>
        <v>2024</v>
      </c>
    </row>
    <row r="813" spans="2:13" ht="24" customHeight="1" thickBot="1" x14ac:dyDescent="0.25">
      <c r="B813" s="183" t="s">
        <v>1</v>
      </c>
      <c r="C813" s="185" t="s">
        <v>203</v>
      </c>
      <c r="D813" s="147" t="s">
        <v>276</v>
      </c>
      <c r="E813" s="122" t="s">
        <v>258</v>
      </c>
      <c r="F813" s="2" t="s">
        <v>3</v>
      </c>
      <c r="G813" s="3" t="s">
        <v>2</v>
      </c>
      <c r="H813" s="31">
        <v>29.016462816000004</v>
      </c>
      <c r="I813" s="26">
        <v>9.0876345120000011</v>
      </c>
      <c r="J813" s="26">
        <v>9.1966861261439998</v>
      </c>
      <c r="K813" s="26">
        <v>9.3070463596577291</v>
      </c>
      <c r="L813" s="26">
        <v>9.4187309159736223</v>
      </c>
      <c r="M813" s="27">
        <v>9.5317556869653028</v>
      </c>
    </row>
    <row r="814" spans="2:13" ht="24" customHeight="1" thickBot="1" x14ac:dyDescent="0.25">
      <c r="B814" s="184"/>
      <c r="C814" s="186"/>
      <c r="D814" s="122"/>
      <c r="E814" s="123"/>
      <c r="F814" s="4" t="s">
        <v>8</v>
      </c>
      <c r="G814" s="3" t="s">
        <v>2</v>
      </c>
      <c r="H814" s="31">
        <v>29.346000000000004</v>
      </c>
      <c r="I814" s="26">
        <v>9.0876345120000011</v>
      </c>
      <c r="J814" s="26">
        <v>9.1966861261439998</v>
      </c>
      <c r="K814" s="26">
        <v>9.3070463596577291</v>
      </c>
      <c r="L814" s="26">
        <v>9.4187309159736223</v>
      </c>
      <c r="M814" s="27">
        <v>9.5317556869653028</v>
      </c>
    </row>
    <row r="815" spans="2:13" ht="24" customHeight="1" thickBot="1" x14ac:dyDescent="0.25">
      <c r="B815" s="183" t="s">
        <v>4</v>
      </c>
      <c r="C815" s="185" t="s">
        <v>204</v>
      </c>
      <c r="D815" s="122"/>
      <c r="E815" s="122" t="s">
        <v>258</v>
      </c>
      <c r="F815" s="2" t="s">
        <v>3</v>
      </c>
      <c r="G815" s="3" t="s">
        <v>2</v>
      </c>
      <c r="H815" s="31">
        <v>2.5841999999999996</v>
      </c>
      <c r="I815" s="26">
        <v>0.8002543823999998</v>
      </c>
      <c r="J815" s="26">
        <v>0.80985743498880003</v>
      </c>
      <c r="K815" s="26">
        <v>0.81957572420866565</v>
      </c>
      <c r="L815" s="26">
        <v>0.8294106328991695</v>
      </c>
      <c r="M815" s="27">
        <v>0.83936356049395955</v>
      </c>
    </row>
    <row r="816" spans="2:13" ht="24" customHeight="1" thickBot="1" x14ac:dyDescent="0.25">
      <c r="B816" s="184"/>
      <c r="C816" s="186"/>
      <c r="D816" s="122"/>
      <c r="E816" s="123"/>
      <c r="F816" s="4" t="s">
        <v>8</v>
      </c>
      <c r="G816" s="3" t="s">
        <v>2</v>
      </c>
      <c r="H816" s="31">
        <v>2.5841999999999996</v>
      </c>
      <c r="I816" s="26">
        <v>0.8002543823999998</v>
      </c>
      <c r="J816" s="26">
        <v>0.80985743498880003</v>
      </c>
      <c r="K816" s="26">
        <v>0.81957572420866565</v>
      </c>
      <c r="L816" s="26">
        <v>0.8294106328991695</v>
      </c>
      <c r="M816" s="27">
        <v>0.83936356049395955</v>
      </c>
    </row>
    <row r="817" spans="2:13" ht="24" customHeight="1" thickBot="1" x14ac:dyDescent="0.25">
      <c r="B817" s="183" t="s">
        <v>6</v>
      </c>
      <c r="C817" s="185" t="s">
        <v>205</v>
      </c>
      <c r="D817" s="122"/>
      <c r="E817" s="122" t="s">
        <v>258</v>
      </c>
      <c r="F817" s="2" t="s">
        <v>3</v>
      </c>
      <c r="G817" s="3" t="s">
        <v>2</v>
      </c>
      <c r="H817" s="31">
        <v>78.549364224000001</v>
      </c>
      <c r="I817" s="26">
        <v>19.938541391999998</v>
      </c>
      <c r="J817" s="26">
        <v>20.177803888703998</v>
      </c>
      <c r="K817" s="26">
        <v>20.419937535368451</v>
      </c>
      <c r="L817" s="26">
        <v>20.664976785792867</v>
      </c>
      <c r="M817" s="27">
        <v>20.912956507222386</v>
      </c>
    </row>
    <row r="818" spans="2:13" ht="24" customHeight="1" thickBot="1" x14ac:dyDescent="0.25">
      <c r="B818" s="184"/>
      <c r="C818" s="186"/>
      <c r="D818" s="122"/>
      <c r="E818" s="123"/>
      <c r="F818" s="4" t="s">
        <v>8</v>
      </c>
      <c r="G818" s="3" t="s">
        <v>2</v>
      </c>
      <c r="H818" s="31">
        <v>64.385999999999996</v>
      </c>
      <c r="I818" s="26">
        <v>19.938541391999998</v>
      </c>
      <c r="J818" s="26">
        <v>20.177803888703998</v>
      </c>
      <c r="K818" s="26">
        <v>20.419937535368451</v>
      </c>
      <c r="L818" s="26">
        <v>20.664976785792867</v>
      </c>
      <c r="M818" s="27">
        <v>20.912956507222386</v>
      </c>
    </row>
    <row r="819" spans="2:13" ht="24" customHeight="1" thickBot="1" x14ac:dyDescent="0.25">
      <c r="B819" s="183" t="s">
        <v>9</v>
      </c>
      <c r="C819" s="185" t="s">
        <v>206</v>
      </c>
      <c r="D819" s="122"/>
      <c r="E819" s="122" t="s">
        <v>258</v>
      </c>
      <c r="F819" s="2" t="s">
        <v>3</v>
      </c>
      <c r="G819" s="3" t="s">
        <v>2</v>
      </c>
      <c r="H819" s="31">
        <v>135.488</v>
      </c>
      <c r="I819" s="26">
        <v>25.174103961599997</v>
      </c>
      <c r="J819" s="26">
        <v>25.4761932091392</v>
      </c>
      <c r="K819" s="26">
        <v>25.781907527648876</v>
      </c>
      <c r="L819" s="26">
        <v>26.091290417980659</v>
      </c>
      <c r="M819" s="27">
        <v>26.404385902996431</v>
      </c>
    </row>
    <row r="820" spans="2:13" ht="24" customHeight="1" thickBot="1" x14ac:dyDescent="0.25">
      <c r="B820" s="184"/>
      <c r="C820" s="186"/>
      <c r="D820" s="122"/>
      <c r="E820" s="123"/>
      <c r="F820" s="4" t="s">
        <v>8</v>
      </c>
      <c r="G820" s="3" t="s">
        <v>2</v>
      </c>
      <c r="H820" s="31">
        <v>135.488</v>
      </c>
      <c r="I820" s="26">
        <v>25.174103961599997</v>
      </c>
      <c r="J820" s="26">
        <v>25.4761932091392</v>
      </c>
      <c r="K820" s="26">
        <v>25.781907527648876</v>
      </c>
      <c r="L820" s="26">
        <v>26.091290417980659</v>
      </c>
      <c r="M820" s="27">
        <v>26.404385902996431</v>
      </c>
    </row>
    <row r="821" spans="2:13" ht="24" customHeight="1" thickBot="1" x14ac:dyDescent="0.25">
      <c r="B821" s="183" t="s">
        <v>7</v>
      </c>
      <c r="C821" s="185" t="s">
        <v>206</v>
      </c>
      <c r="D821" s="122"/>
      <c r="E821" s="122" t="s">
        <v>258</v>
      </c>
      <c r="F821" s="2" t="s">
        <v>3</v>
      </c>
      <c r="G821" s="3" t="s">
        <v>2</v>
      </c>
      <c r="H821" s="39">
        <v>14.031596304000002</v>
      </c>
      <c r="I821" s="40">
        <v>4.7472717600000012</v>
      </c>
      <c r="J821" s="38">
        <v>4.8042390211200008</v>
      </c>
      <c r="K821" s="38">
        <v>4.8618898893734404</v>
      </c>
      <c r="L821" s="38">
        <v>4.9202325680459218</v>
      </c>
      <c r="M821" s="41">
        <v>4.9792753588624725</v>
      </c>
    </row>
    <row r="822" spans="2:13" ht="24" customHeight="1" thickBot="1" x14ac:dyDescent="0.25">
      <c r="B822" s="184"/>
      <c r="C822" s="186"/>
      <c r="D822" s="123"/>
      <c r="E822" s="123"/>
      <c r="F822" s="4" t="s">
        <v>8</v>
      </c>
      <c r="G822" s="3" t="s">
        <v>2</v>
      </c>
      <c r="H822" s="39">
        <v>25.55</v>
      </c>
      <c r="I822" s="40">
        <v>4.7472717600000012</v>
      </c>
      <c r="J822" s="38">
        <v>4.8042390211200008</v>
      </c>
      <c r="K822" s="38">
        <v>4.8618898893734404</v>
      </c>
      <c r="L822" s="38">
        <v>4.9202325680459218</v>
      </c>
      <c r="M822" s="41">
        <v>4.9792753588624725</v>
      </c>
    </row>
    <row r="823" spans="2:13" ht="29.25" customHeight="1" thickBot="1" x14ac:dyDescent="0.25">
      <c r="B823" s="124" t="s">
        <v>202</v>
      </c>
      <c r="C823" s="125"/>
      <c r="D823" s="125"/>
      <c r="E823" s="126"/>
      <c r="F823" s="6" t="s">
        <v>3</v>
      </c>
      <c r="G823" s="16" t="s">
        <v>2</v>
      </c>
      <c r="H823" s="23">
        <f>H813+H815+H817+H819+H821</f>
        <v>259.669623344</v>
      </c>
      <c r="I823" s="23">
        <f t="shared" ref="I823:M824" si="329">I813+I815+I817+I819+I821</f>
        <v>59.747806007999998</v>
      </c>
      <c r="J823" s="23">
        <f t="shared" si="329"/>
        <v>60.464779680096001</v>
      </c>
      <c r="K823" s="23">
        <f t="shared" si="329"/>
        <v>61.190357036257168</v>
      </c>
      <c r="L823" s="23">
        <f t="shared" si="329"/>
        <v>61.924641320692231</v>
      </c>
      <c r="M823" s="23">
        <f t="shared" si="329"/>
        <v>62.667737016540549</v>
      </c>
    </row>
    <row r="824" spans="2:13" ht="39" customHeight="1" x14ac:dyDescent="0.2">
      <c r="B824" s="127"/>
      <c r="C824" s="128"/>
      <c r="D824" s="128"/>
      <c r="E824" s="129"/>
      <c r="F824" s="7" t="s">
        <v>5</v>
      </c>
      <c r="G824" s="17" t="s">
        <v>2</v>
      </c>
      <c r="H824" s="23">
        <f>H814+H816+H818+H820+H822</f>
        <v>257.35419999999999</v>
      </c>
      <c r="I824" s="23">
        <f t="shared" si="329"/>
        <v>59.747806007999998</v>
      </c>
      <c r="J824" s="23">
        <f t="shared" si="329"/>
        <v>60.464779680096001</v>
      </c>
      <c r="K824" s="23">
        <f t="shared" si="329"/>
        <v>61.190357036257168</v>
      </c>
      <c r="L824" s="23">
        <f t="shared" si="329"/>
        <v>61.924641320692231</v>
      </c>
      <c r="M824" s="23">
        <f t="shared" si="329"/>
        <v>62.667737016540549</v>
      </c>
    </row>
    <row r="826" spans="2:13" ht="13.5" thickBot="1" x14ac:dyDescent="0.25"/>
    <row r="827" spans="2:13" ht="13.5" thickBot="1" x14ac:dyDescent="0.25">
      <c r="B827" s="194" t="s">
        <v>14</v>
      </c>
      <c r="C827" s="195"/>
      <c r="D827" s="195"/>
      <c r="E827" s="195"/>
      <c r="F827" s="195"/>
      <c r="G827" s="195"/>
      <c r="H827" s="195"/>
      <c r="I827" s="195"/>
      <c r="J827" s="195"/>
      <c r="K827" s="195"/>
      <c r="L827" s="195"/>
      <c r="M827" s="196"/>
    </row>
    <row r="828" spans="2:13" ht="13.5" thickBot="1" x14ac:dyDescent="0.25">
      <c r="B828" s="190" t="s">
        <v>0</v>
      </c>
      <c r="C828" s="191"/>
      <c r="D828" s="259" t="s">
        <v>256</v>
      </c>
      <c r="E828" s="120" t="s">
        <v>257</v>
      </c>
      <c r="F828" s="176" t="s">
        <v>13</v>
      </c>
      <c r="G828" s="177"/>
      <c r="H828" s="180" t="s">
        <v>12</v>
      </c>
      <c r="I828" s="181"/>
      <c r="J828" s="181"/>
      <c r="K828" s="181"/>
      <c r="L828" s="181"/>
      <c r="M828" s="182"/>
    </row>
    <row r="829" spans="2:13" ht="13.5" thickBot="1" x14ac:dyDescent="0.25">
      <c r="B829" s="192"/>
      <c r="C829" s="193"/>
      <c r="D829" s="260"/>
      <c r="E829" s="121"/>
      <c r="F829" s="178"/>
      <c r="G829" s="179"/>
      <c r="H829" s="10" t="s">
        <v>11</v>
      </c>
      <c r="I829" s="11">
        <f>2019+1</f>
        <v>2020</v>
      </c>
      <c r="J829" s="11">
        <f>+I829+1</f>
        <v>2021</v>
      </c>
      <c r="K829" s="11">
        <f t="shared" ref="K829" si="330">+J829+1</f>
        <v>2022</v>
      </c>
      <c r="L829" s="11">
        <f t="shared" ref="L829" si="331">+K829+1</f>
        <v>2023</v>
      </c>
      <c r="M829" s="12">
        <f t="shared" ref="M829" si="332">+L829+1</f>
        <v>2024</v>
      </c>
    </row>
    <row r="830" spans="2:13" ht="23.25" customHeight="1" x14ac:dyDescent="0.2">
      <c r="B830" s="183" t="s">
        <v>1</v>
      </c>
      <c r="C830" s="207" t="s">
        <v>14</v>
      </c>
      <c r="D830" s="122" t="s">
        <v>258</v>
      </c>
      <c r="E830" s="122" t="s">
        <v>258</v>
      </c>
      <c r="F830" s="2" t="s">
        <v>3</v>
      </c>
      <c r="G830" s="3" t="s">
        <v>2</v>
      </c>
      <c r="H830" s="20">
        <v>128.38672703217884</v>
      </c>
      <c r="I830" s="20">
        <v>129.92736775656499</v>
      </c>
      <c r="J830" s="20">
        <v>131.4864961696438</v>
      </c>
      <c r="K830" s="20">
        <v>133.06433412367949</v>
      </c>
      <c r="L830" s="20">
        <v>134.66110613316368</v>
      </c>
      <c r="M830" s="20">
        <v>136.27703940676165</v>
      </c>
    </row>
    <row r="831" spans="2:13" ht="22.5" customHeight="1" thickBot="1" x14ac:dyDescent="0.25">
      <c r="B831" s="184"/>
      <c r="C831" s="208"/>
      <c r="D831" s="123"/>
      <c r="E831" s="123"/>
      <c r="F831" s="4" t="s">
        <v>8</v>
      </c>
      <c r="G831" s="5" t="s">
        <v>2</v>
      </c>
      <c r="H831" s="20">
        <v>128.38672703217884</v>
      </c>
      <c r="I831" s="20">
        <v>129.92736775656499</v>
      </c>
      <c r="J831" s="20">
        <v>131.4864961696438</v>
      </c>
      <c r="K831" s="20">
        <v>133.06433412367949</v>
      </c>
      <c r="L831" s="20">
        <v>134.66110613316368</v>
      </c>
      <c r="M831" s="20">
        <v>136.27703940676165</v>
      </c>
    </row>
    <row r="832" spans="2:13" ht="12.75" customHeight="1" x14ac:dyDescent="0.2">
      <c r="B832" s="124" t="s">
        <v>14</v>
      </c>
      <c r="C832" s="125"/>
      <c r="D832" s="125"/>
      <c r="E832" s="126"/>
      <c r="F832" s="6" t="s">
        <v>3</v>
      </c>
      <c r="G832" s="16" t="s">
        <v>2</v>
      </c>
      <c r="H832" s="18">
        <f>+H830</f>
        <v>128.38672703217884</v>
      </c>
      <c r="I832" s="18">
        <f t="shared" ref="I832:M832" si="333">+I830</f>
        <v>129.92736775656499</v>
      </c>
      <c r="J832" s="18">
        <f t="shared" si="333"/>
        <v>131.4864961696438</v>
      </c>
      <c r="K832" s="18">
        <f t="shared" si="333"/>
        <v>133.06433412367949</v>
      </c>
      <c r="L832" s="18">
        <f t="shared" si="333"/>
        <v>134.66110613316368</v>
      </c>
      <c r="M832" s="18">
        <f t="shared" si="333"/>
        <v>136.27703940676165</v>
      </c>
    </row>
    <row r="833" spans="2:13" ht="13.5" thickBot="1" x14ac:dyDescent="0.25">
      <c r="B833" s="127"/>
      <c r="C833" s="128"/>
      <c r="D833" s="128"/>
      <c r="E833" s="129"/>
      <c r="F833" s="7" t="s">
        <v>5</v>
      </c>
      <c r="G833" s="17" t="s">
        <v>2</v>
      </c>
      <c r="H833" s="19">
        <f>+H831</f>
        <v>128.38672703217884</v>
      </c>
      <c r="I833" s="19">
        <f t="shared" ref="I833:M833" si="334">+I831</f>
        <v>129.92736775656499</v>
      </c>
      <c r="J833" s="19">
        <f t="shared" si="334"/>
        <v>131.4864961696438</v>
      </c>
      <c r="K833" s="19">
        <f t="shared" si="334"/>
        <v>133.06433412367949</v>
      </c>
      <c r="L833" s="19">
        <f t="shared" si="334"/>
        <v>134.66110613316368</v>
      </c>
      <c r="M833" s="19">
        <f t="shared" si="334"/>
        <v>136.27703940676165</v>
      </c>
    </row>
    <row r="835" spans="2:13" ht="13.5" thickBot="1" x14ac:dyDescent="0.25"/>
    <row r="836" spans="2:13" ht="13.5" thickBot="1" x14ac:dyDescent="0.25">
      <c r="B836" s="194" t="s">
        <v>86</v>
      </c>
      <c r="C836" s="195"/>
      <c r="D836" s="195"/>
      <c r="E836" s="195"/>
      <c r="F836" s="195"/>
      <c r="G836" s="195"/>
      <c r="H836" s="195"/>
      <c r="I836" s="195"/>
      <c r="J836" s="195"/>
      <c r="K836" s="195"/>
      <c r="L836" s="195"/>
      <c r="M836" s="196"/>
    </row>
    <row r="837" spans="2:13" ht="13.5" thickBot="1" x14ac:dyDescent="0.25">
      <c r="B837" s="190" t="s">
        <v>0</v>
      </c>
      <c r="C837" s="191"/>
      <c r="D837" s="259" t="s">
        <v>256</v>
      </c>
      <c r="E837" s="120" t="s">
        <v>257</v>
      </c>
      <c r="F837" s="176" t="s">
        <v>13</v>
      </c>
      <c r="G837" s="177"/>
      <c r="H837" s="180" t="s">
        <v>12</v>
      </c>
      <c r="I837" s="181"/>
      <c r="J837" s="181"/>
      <c r="K837" s="181"/>
      <c r="L837" s="181"/>
      <c r="M837" s="182"/>
    </row>
    <row r="838" spans="2:13" ht="13.5" thickBot="1" x14ac:dyDescent="0.25">
      <c r="B838" s="192"/>
      <c r="C838" s="193"/>
      <c r="D838" s="260"/>
      <c r="E838" s="121"/>
      <c r="F838" s="178"/>
      <c r="G838" s="179"/>
      <c r="H838" s="10" t="s">
        <v>11</v>
      </c>
      <c r="I838" s="11">
        <f>2019+1</f>
        <v>2020</v>
      </c>
      <c r="J838" s="11">
        <f>+I838+1</f>
        <v>2021</v>
      </c>
      <c r="K838" s="11">
        <f t="shared" ref="K838" si="335">+J838+1</f>
        <v>2022</v>
      </c>
      <c r="L838" s="11">
        <f t="shared" ref="L838" si="336">+K838+1</f>
        <v>2023</v>
      </c>
      <c r="M838" s="12">
        <f t="shared" ref="M838" si="337">+L838+1</f>
        <v>2024</v>
      </c>
    </row>
    <row r="839" spans="2:13" ht="27" customHeight="1" x14ac:dyDescent="0.2">
      <c r="B839" s="183" t="s">
        <v>1</v>
      </c>
      <c r="C839" s="207" t="s">
        <v>86</v>
      </c>
      <c r="D839" s="122" t="s">
        <v>258</v>
      </c>
      <c r="E839" s="122" t="s">
        <v>258</v>
      </c>
      <c r="F839" s="2" t="s">
        <v>3</v>
      </c>
      <c r="G839" s="3" t="s">
        <v>2</v>
      </c>
      <c r="H839" s="20">
        <v>10.3452308335126</v>
      </c>
      <c r="I839" s="20">
        <v>2.4027212420066357</v>
      </c>
      <c r="J839" s="20">
        <v>2.4315538969107147</v>
      </c>
      <c r="K839" s="20">
        <v>2.460732543673644</v>
      </c>
      <c r="L839" s="20">
        <v>2.4902613341977271</v>
      </c>
      <c r="M839" s="20">
        <v>2.5201444702080997</v>
      </c>
    </row>
    <row r="840" spans="2:13" ht="25.5" customHeight="1" thickBot="1" x14ac:dyDescent="0.25">
      <c r="B840" s="184"/>
      <c r="C840" s="208"/>
      <c r="D840" s="123"/>
      <c r="E840" s="123"/>
      <c r="F840" s="4" t="s">
        <v>8</v>
      </c>
      <c r="G840" s="5" t="s">
        <v>2</v>
      </c>
      <c r="H840" s="20">
        <v>10.3452308335126</v>
      </c>
      <c r="I840" s="20">
        <v>2.4027212420066357</v>
      </c>
      <c r="J840" s="20">
        <v>2.4315538969107147</v>
      </c>
      <c r="K840" s="20">
        <v>2.460732543673644</v>
      </c>
      <c r="L840" s="20">
        <v>2.4902613341977271</v>
      </c>
      <c r="M840" s="20">
        <v>2.5201444702080997</v>
      </c>
    </row>
    <row r="841" spans="2:13" ht="12.75" customHeight="1" x14ac:dyDescent="0.2">
      <c r="B841" s="124" t="s">
        <v>86</v>
      </c>
      <c r="C841" s="125"/>
      <c r="D841" s="125"/>
      <c r="E841" s="126"/>
      <c r="F841" s="6" t="s">
        <v>3</v>
      </c>
      <c r="G841" s="16" t="s">
        <v>2</v>
      </c>
      <c r="H841" s="18">
        <f>+H839</f>
        <v>10.3452308335126</v>
      </c>
      <c r="I841" s="18">
        <f t="shared" ref="I841:M841" si="338">+I839</f>
        <v>2.4027212420066357</v>
      </c>
      <c r="J841" s="18">
        <f t="shared" si="338"/>
        <v>2.4315538969107147</v>
      </c>
      <c r="K841" s="18">
        <f t="shared" si="338"/>
        <v>2.460732543673644</v>
      </c>
      <c r="L841" s="18">
        <f t="shared" si="338"/>
        <v>2.4902613341977271</v>
      </c>
      <c r="M841" s="18">
        <f t="shared" si="338"/>
        <v>2.5201444702080997</v>
      </c>
    </row>
    <row r="842" spans="2:13" ht="13.5" thickBot="1" x14ac:dyDescent="0.25">
      <c r="B842" s="127"/>
      <c r="C842" s="128"/>
      <c r="D842" s="128"/>
      <c r="E842" s="129"/>
      <c r="F842" s="7" t="s">
        <v>5</v>
      </c>
      <c r="G842" s="17" t="s">
        <v>2</v>
      </c>
      <c r="H842" s="19">
        <f>+H840</f>
        <v>10.3452308335126</v>
      </c>
      <c r="I842" s="19">
        <f t="shared" ref="I842:M842" si="339">+I840</f>
        <v>2.4027212420066357</v>
      </c>
      <c r="J842" s="19">
        <f t="shared" si="339"/>
        <v>2.4315538969107147</v>
      </c>
      <c r="K842" s="19">
        <f t="shared" si="339"/>
        <v>2.460732543673644</v>
      </c>
      <c r="L842" s="19">
        <f t="shared" si="339"/>
        <v>2.4902613341977271</v>
      </c>
      <c r="M842" s="19">
        <f t="shared" si="339"/>
        <v>2.5201444702080997</v>
      </c>
    </row>
    <row r="844" spans="2:13" ht="13.5" thickBot="1" x14ac:dyDescent="0.25"/>
    <row r="845" spans="2:13" ht="13.5" thickBot="1" x14ac:dyDescent="0.25">
      <c r="B845" s="194" t="s">
        <v>87</v>
      </c>
      <c r="C845" s="195"/>
      <c r="D845" s="195"/>
      <c r="E845" s="195"/>
      <c r="F845" s="195"/>
      <c r="G845" s="195"/>
      <c r="H845" s="195"/>
      <c r="I845" s="195"/>
      <c r="J845" s="195"/>
      <c r="K845" s="195"/>
      <c r="L845" s="195"/>
      <c r="M845" s="196"/>
    </row>
    <row r="846" spans="2:13" ht="13.5" thickBot="1" x14ac:dyDescent="0.25">
      <c r="B846" s="190" t="s">
        <v>0</v>
      </c>
      <c r="C846" s="191"/>
      <c r="D846" s="259" t="s">
        <v>256</v>
      </c>
      <c r="E846" s="120" t="s">
        <v>257</v>
      </c>
      <c r="F846" s="176" t="s">
        <v>13</v>
      </c>
      <c r="G846" s="177"/>
      <c r="H846" s="180" t="s">
        <v>12</v>
      </c>
      <c r="I846" s="181"/>
      <c r="J846" s="181"/>
      <c r="K846" s="181"/>
      <c r="L846" s="181"/>
      <c r="M846" s="182"/>
    </row>
    <row r="847" spans="2:13" ht="13.5" thickBot="1" x14ac:dyDescent="0.25">
      <c r="B847" s="192"/>
      <c r="C847" s="193"/>
      <c r="D847" s="260"/>
      <c r="E847" s="121"/>
      <c r="F847" s="178"/>
      <c r="G847" s="179"/>
      <c r="H847" s="10" t="s">
        <v>11</v>
      </c>
      <c r="I847" s="11">
        <f>2019+1</f>
        <v>2020</v>
      </c>
      <c r="J847" s="11">
        <f>+I847+1</f>
        <v>2021</v>
      </c>
      <c r="K847" s="11">
        <f t="shared" ref="K847" si="340">+J847+1</f>
        <v>2022</v>
      </c>
      <c r="L847" s="11">
        <f t="shared" ref="L847" si="341">+K847+1</f>
        <v>2023</v>
      </c>
      <c r="M847" s="12">
        <f t="shared" ref="M847" si="342">+L847+1</f>
        <v>2024</v>
      </c>
    </row>
    <row r="848" spans="2:13" ht="18.75" customHeight="1" x14ac:dyDescent="0.2">
      <c r="B848" s="183" t="s">
        <v>1</v>
      </c>
      <c r="C848" s="207" t="s">
        <v>87</v>
      </c>
      <c r="D848" s="122" t="s">
        <v>258</v>
      </c>
      <c r="E848" s="122" t="s">
        <v>258</v>
      </c>
      <c r="F848" s="2" t="s">
        <v>3</v>
      </c>
      <c r="G848" s="3" t="s">
        <v>2</v>
      </c>
      <c r="H848" s="20">
        <v>4.2098966105385163</v>
      </c>
      <c r="I848" s="20">
        <v>4.2604153698649787</v>
      </c>
      <c r="J848" s="20">
        <v>4.3115403543033581</v>
      </c>
      <c r="K848" s="20">
        <v>4.3632788385549981</v>
      </c>
      <c r="L848" s="20">
        <v>4.4156381846176584</v>
      </c>
      <c r="M848" s="20">
        <v>4.4686258428330703</v>
      </c>
    </row>
    <row r="849" spans="2:13" ht="21.75" customHeight="1" thickBot="1" x14ac:dyDescent="0.25">
      <c r="B849" s="184"/>
      <c r="C849" s="208"/>
      <c r="D849" s="123"/>
      <c r="E849" s="123"/>
      <c r="F849" s="4" t="s">
        <v>8</v>
      </c>
      <c r="G849" s="5" t="s">
        <v>2</v>
      </c>
      <c r="H849" s="20">
        <v>4.2098966105385163</v>
      </c>
      <c r="I849" s="20">
        <v>4.2604153698649787</v>
      </c>
      <c r="J849" s="20">
        <v>4.3115403543033581</v>
      </c>
      <c r="K849" s="20">
        <v>4.3632788385549981</v>
      </c>
      <c r="L849" s="20">
        <v>4.4156381846176584</v>
      </c>
      <c r="M849" s="20">
        <v>4.4686258428330703</v>
      </c>
    </row>
    <row r="850" spans="2:13" ht="12.75" customHeight="1" x14ac:dyDescent="0.2">
      <c r="B850" s="124" t="s">
        <v>87</v>
      </c>
      <c r="C850" s="125"/>
      <c r="D850" s="125"/>
      <c r="E850" s="126"/>
      <c r="F850" s="6" t="s">
        <v>3</v>
      </c>
      <c r="G850" s="16" t="s">
        <v>2</v>
      </c>
      <c r="H850" s="18">
        <f>+H848</f>
        <v>4.2098966105385163</v>
      </c>
      <c r="I850" s="18">
        <f t="shared" ref="I850:M850" si="343">+I848</f>
        <v>4.2604153698649787</v>
      </c>
      <c r="J850" s="18">
        <f t="shared" si="343"/>
        <v>4.3115403543033581</v>
      </c>
      <c r="K850" s="18">
        <f t="shared" si="343"/>
        <v>4.3632788385549981</v>
      </c>
      <c r="L850" s="18">
        <f t="shared" si="343"/>
        <v>4.4156381846176584</v>
      </c>
      <c r="M850" s="18">
        <f t="shared" si="343"/>
        <v>4.4686258428330703</v>
      </c>
    </row>
    <row r="851" spans="2:13" ht="13.5" thickBot="1" x14ac:dyDescent="0.25">
      <c r="B851" s="127"/>
      <c r="C851" s="128"/>
      <c r="D851" s="128"/>
      <c r="E851" s="129"/>
      <c r="F851" s="7" t="s">
        <v>5</v>
      </c>
      <c r="G851" s="17" t="s">
        <v>2</v>
      </c>
      <c r="H851" s="19">
        <f>+H849</f>
        <v>4.2098966105385163</v>
      </c>
      <c r="I851" s="19">
        <f t="shared" ref="I851:M851" si="344">+I849</f>
        <v>4.2604153698649787</v>
      </c>
      <c r="J851" s="19">
        <f t="shared" si="344"/>
        <v>4.3115403543033581</v>
      </c>
      <c r="K851" s="19">
        <f t="shared" si="344"/>
        <v>4.3632788385549981</v>
      </c>
      <c r="L851" s="19">
        <f t="shared" si="344"/>
        <v>4.4156381846176584</v>
      </c>
      <c r="M851" s="19">
        <f t="shared" si="344"/>
        <v>4.4686258428330703</v>
      </c>
    </row>
    <row r="853" spans="2:13" ht="13.5" thickBot="1" x14ac:dyDescent="0.25"/>
    <row r="854" spans="2:13" ht="13.5" thickBot="1" x14ac:dyDescent="0.25">
      <c r="B854" s="194" t="s">
        <v>88</v>
      </c>
      <c r="C854" s="195"/>
      <c r="D854" s="195"/>
      <c r="E854" s="195"/>
      <c r="F854" s="195"/>
      <c r="G854" s="195"/>
      <c r="H854" s="195"/>
      <c r="I854" s="195"/>
      <c r="J854" s="195"/>
      <c r="K854" s="195"/>
      <c r="L854" s="195"/>
      <c r="M854" s="196"/>
    </row>
    <row r="855" spans="2:13" ht="13.5" thickBot="1" x14ac:dyDescent="0.25">
      <c r="B855" s="190" t="s">
        <v>0</v>
      </c>
      <c r="C855" s="191"/>
      <c r="D855" s="259" t="s">
        <v>256</v>
      </c>
      <c r="E855" s="120" t="s">
        <v>257</v>
      </c>
      <c r="F855" s="176" t="s">
        <v>13</v>
      </c>
      <c r="G855" s="177"/>
      <c r="H855" s="180" t="s">
        <v>12</v>
      </c>
      <c r="I855" s="181"/>
      <c r="J855" s="181"/>
      <c r="K855" s="181"/>
      <c r="L855" s="181"/>
      <c r="M855" s="182"/>
    </row>
    <row r="856" spans="2:13" ht="13.5" thickBot="1" x14ac:dyDescent="0.25">
      <c r="B856" s="192"/>
      <c r="C856" s="193"/>
      <c r="D856" s="260"/>
      <c r="E856" s="121"/>
      <c r="F856" s="178"/>
      <c r="G856" s="179"/>
      <c r="H856" s="10" t="s">
        <v>11</v>
      </c>
      <c r="I856" s="11">
        <f>2019+1</f>
        <v>2020</v>
      </c>
      <c r="J856" s="11">
        <f>+I856+1</f>
        <v>2021</v>
      </c>
      <c r="K856" s="11">
        <f t="shared" ref="K856" si="345">+J856+1</f>
        <v>2022</v>
      </c>
      <c r="L856" s="11">
        <f t="shared" ref="L856" si="346">+K856+1</f>
        <v>2023</v>
      </c>
      <c r="M856" s="12">
        <f t="shared" ref="M856" si="347">+L856+1</f>
        <v>2024</v>
      </c>
    </row>
    <row r="857" spans="2:13" x14ac:dyDescent="0.2">
      <c r="B857" s="183" t="s">
        <v>1</v>
      </c>
      <c r="C857" s="207" t="s">
        <v>88</v>
      </c>
      <c r="D857" s="122" t="s">
        <v>258</v>
      </c>
      <c r="E857" s="122" t="s">
        <v>258</v>
      </c>
      <c r="F857" s="2" t="s">
        <v>3</v>
      </c>
      <c r="G857" s="3" t="s">
        <v>2</v>
      </c>
      <c r="H857" s="20">
        <v>3.1066370023114964</v>
      </c>
      <c r="I857" s="20">
        <v>3.1439166463392341</v>
      </c>
      <c r="J857" s="20">
        <v>3.1816436460953046</v>
      </c>
      <c r="K857" s="20">
        <v>3.2198233698484482</v>
      </c>
      <c r="L857" s="20">
        <v>3.2584612502866301</v>
      </c>
      <c r="M857" s="20">
        <v>3.2975627852900691</v>
      </c>
    </row>
    <row r="858" spans="2:13" ht="13.5" thickBot="1" x14ac:dyDescent="0.25">
      <c r="B858" s="184"/>
      <c r="C858" s="208"/>
      <c r="D858" s="123"/>
      <c r="E858" s="123"/>
      <c r="F858" s="4" t="s">
        <v>8</v>
      </c>
      <c r="G858" s="5" t="s">
        <v>2</v>
      </c>
      <c r="H858" s="20">
        <v>3.1066370023114964</v>
      </c>
      <c r="I858" s="20">
        <v>3.1439166463392341</v>
      </c>
      <c r="J858" s="20">
        <v>3.1816436460953046</v>
      </c>
      <c r="K858" s="20">
        <v>3.2198233698484482</v>
      </c>
      <c r="L858" s="20">
        <v>3.2584612502866301</v>
      </c>
      <c r="M858" s="20">
        <v>3.2975627852900691</v>
      </c>
    </row>
    <row r="859" spans="2:13" ht="12.75" customHeight="1" x14ac:dyDescent="0.2">
      <c r="B859" s="124" t="s">
        <v>88</v>
      </c>
      <c r="C859" s="125"/>
      <c r="D859" s="125"/>
      <c r="E859" s="126"/>
      <c r="F859" s="6" t="s">
        <v>3</v>
      </c>
      <c r="G859" s="16" t="s">
        <v>2</v>
      </c>
      <c r="H859" s="18">
        <f>+H857</f>
        <v>3.1066370023114964</v>
      </c>
      <c r="I859" s="18">
        <f t="shared" ref="I859:M859" si="348">+I857</f>
        <v>3.1439166463392341</v>
      </c>
      <c r="J859" s="18">
        <f t="shared" si="348"/>
        <v>3.1816436460953046</v>
      </c>
      <c r="K859" s="18">
        <f t="shared" si="348"/>
        <v>3.2198233698484482</v>
      </c>
      <c r="L859" s="18">
        <f t="shared" si="348"/>
        <v>3.2584612502866301</v>
      </c>
      <c r="M859" s="18">
        <f t="shared" si="348"/>
        <v>3.2975627852900691</v>
      </c>
    </row>
    <row r="860" spans="2:13" ht="13.5" thickBot="1" x14ac:dyDescent="0.25">
      <c r="B860" s="127"/>
      <c r="C860" s="128"/>
      <c r="D860" s="128"/>
      <c r="E860" s="129"/>
      <c r="F860" s="7" t="s">
        <v>5</v>
      </c>
      <c r="G860" s="17" t="s">
        <v>2</v>
      </c>
      <c r="H860" s="19">
        <f>+H858</f>
        <v>3.1066370023114964</v>
      </c>
      <c r="I860" s="19">
        <f t="shared" ref="I860:M860" si="349">+I858</f>
        <v>3.1439166463392341</v>
      </c>
      <c r="J860" s="19">
        <f t="shared" si="349"/>
        <v>3.1816436460953046</v>
      </c>
      <c r="K860" s="19">
        <f t="shared" si="349"/>
        <v>3.2198233698484482</v>
      </c>
      <c r="L860" s="19">
        <f t="shared" si="349"/>
        <v>3.2584612502866301</v>
      </c>
      <c r="M860" s="19">
        <f t="shared" si="349"/>
        <v>3.2975627852900691</v>
      </c>
    </row>
    <row r="862" spans="2:13" ht="13.5" thickBot="1" x14ac:dyDescent="0.25"/>
    <row r="863" spans="2:13" ht="13.5" thickBot="1" x14ac:dyDescent="0.25">
      <c r="B863" s="194" t="s">
        <v>89</v>
      </c>
      <c r="C863" s="195"/>
      <c r="D863" s="195"/>
      <c r="E863" s="195"/>
      <c r="F863" s="195"/>
      <c r="G863" s="195"/>
      <c r="H863" s="195"/>
      <c r="I863" s="195"/>
      <c r="J863" s="195"/>
      <c r="K863" s="195"/>
      <c r="L863" s="195"/>
      <c r="M863" s="196"/>
    </row>
    <row r="864" spans="2:13" ht="13.5" thickBot="1" x14ac:dyDescent="0.25">
      <c r="B864" s="190" t="s">
        <v>0</v>
      </c>
      <c r="C864" s="191"/>
      <c r="D864" s="259" t="s">
        <v>256</v>
      </c>
      <c r="E864" s="120" t="s">
        <v>257</v>
      </c>
      <c r="F864" s="176" t="s">
        <v>13</v>
      </c>
      <c r="G864" s="177"/>
      <c r="H864" s="180" t="s">
        <v>12</v>
      </c>
      <c r="I864" s="181"/>
      <c r="J864" s="181"/>
      <c r="K864" s="181"/>
      <c r="L864" s="181"/>
      <c r="M864" s="182"/>
    </row>
    <row r="865" spans="2:13" ht="13.5" thickBot="1" x14ac:dyDescent="0.25">
      <c r="B865" s="192"/>
      <c r="C865" s="193"/>
      <c r="D865" s="260"/>
      <c r="E865" s="121"/>
      <c r="F865" s="178"/>
      <c r="G865" s="179"/>
      <c r="H865" s="10" t="s">
        <v>11</v>
      </c>
      <c r="I865" s="11">
        <f>2019+1</f>
        <v>2020</v>
      </c>
      <c r="J865" s="11">
        <f>+I865+1</f>
        <v>2021</v>
      </c>
      <c r="K865" s="11">
        <f t="shared" ref="K865" si="350">+J865+1</f>
        <v>2022</v>
      </c>
      <c r="L865" s="11">
        <f t="shared" ref="L865" si="351">+K865+1</f>
        <v>2023</v>
      </c>
      <c r="M865" s="12">
        <f t="shared" ref="M865" si="352">+L865+1</f>
        <v>2024</v>
      </c>
    </row>
    <row r="866" spans="2:13" x14ac:dyDescent="0.2">
      <c r="B866" s="183" t="s">
        <v>1</v>
      </c>
      <c r="C866" s="207" t="s">
        <v>89</v>
      </c>
      <c r="D866" s="122" t="s">
        <v>258</v>
      </c>
      <c r="E866" s="122" t="s">
        <v>258</v>
      </c>
      <c r="F866" s="2" t="s">
        <v>3</v>
      </c>
      <c r="G866" s="3" t="s">
        <v>2</v>
      </c>
      <c r="H866" s="20">
        <v>4.0502311794226653</v>
      </c>
      <c r="I866" s="20">
        <v>4.0988339535757374</v>
      </c>
      <c r="J866" s="20">
        <v>4.1480199610186466</v>
      </c>
      <c r="K866" s="20">
        <v>4.1977962005508695</v>
      </c>
      <c r="L866" s="20">
        <v>4.2481697549574804</v>
      </c>
      <c r="M866" s="20">
        <v>4.2991477920169698</v>
      </c>
    </row>
    <row r="867" spans="2:13" ht="13.5" thickBot="1" x14ac:dyDescent="0.25">
      <c r="B867" s="184"/>
      <c r="C867" s="208"/>
      <c r="D867" s="123"/>
      <c r="E867" s="123"/>
      <c r="F867" s="4" t="s">
        <v>8</v>
      </c>
      <c r="G867" s="5" t="s">
        <v>2</v>
      </c>
      <c r="H867" s="20">
        <v>4.0502311794226653</v>
      </c>
      <c r="I867" s="20">
        <v>4.0988339535757374</v>
      </c>
      <c r="J867" s="20">
        <v>4.1480199610186466</v>
      </c>
      <c r="K867" s="20">
        <v>4.1977962005508695</v>
      </c>
      <c r="L867" s="20">
        <v>4.2481697549574804</v>
      </c>
      <c r="M867" s="20">
        <v>4.2991477920169698</v>
      </c>
    </row>
    <row r="868" spans="2:13" ht="12.75" customHeight="1" x14ac:dyDescent="0.2">
      <c r="B868" s="124" t="s">
        <v>89</v>
      </c>
      <c r="C868" s="125"/>
      <c r="D868" s="125"/>
      <c r="E868" s="126"/>
      <c r="F868" s="6" t="s">
        <v>3</v>
      </c>
      <c r="G868" s="16" t="s">
        <v>2</v>
      </c>
      <c r="H868" s="18">
        <f>+H866</f>
        <v>4.0502311794226653</v>
      </c>
      <c r="I868" s="18">
        <f t="shared" ref="I868:M868" si="353">+I866</f>
        <v>4.0988339535757374</v>
      </c>
      <c r="J868" s="18">
        <f t="shared" si="353"/>
        <v>4.1480199610186466</v>
      </c>
      <c r="K868" s="18">
        <f t="shared" si="353"/>
        <v>4.1977962005508695</v>
      </c>
      <c r="L868" s="18">
        <f t="shared" si="353"/>
        <v>4.2481697549574804</v>
      </c>
      <c r="M868" s="18">
        <f t="shared" si="353"/>
        <v>4.2991477920169698</v>
      </c>
    </row>
    <row r="869" spans="2:13" ht="13.5" thickBot="1" x14ac:dyDescent="0.25">
      <c r="B869" s="127"/>
      <c r="C869" s="128"/>
      <c r="D869" s="128"/>
      <c r="E869" s="129"/>
      <c r="F869" s="7" t="s">
        <v>5</v>
      </c>
      <c r="G869" s="17" t="s">
        <v>2</v>
      </c>
      <c r="H869" s="19">
        <f>+H867</f>
        <v>4.0502311794226653</v>
      </c>
      <c r="I869" s="19">
        <f t="shared" ref="I869:M869" si="354">+I867</f>
        <v>4.0988339535757374</v>
      </c>
      <c r="J869" s="19">
        <f t="shared" si="354"/>
        <v>4.1480199610186466</v>
      </c>
      <c r="K869" s="19">
        <f t="shared" si="354"/>
        <v>4.1977962005508695</v>
      </c>
      <c r="L869" s="19">
        <f t="shared" si="354"/>
        <v>4.2481697549574804</v>
      </c>
      <c r="M869" s="19">
        <f t="shared" si="354"/>
        <v>4.2991477920169698</v>
      </c>
    </row>
    <row r="871" spans="2:13" ht="13.5" thickBot="1" x14ac:dyDescent="0.25"/>
    <row r="872" spans="2:13" ht="13.5" thickBot="1" x14ac:dyDescent="0.25">
      <c r="B872" s="194" t="s">
        <v>90</v>
      </c>
      <c r="C872" s="195"/>
      <c r="D872" s="195"/>
      <c r="E872" s="195"/>
      <c r="F872" s="195"/>
      <c r="G872" s="195"/>
      <c r="H872" s="195"/>
      <c r="I872" s="195"/>
      <c r="J872" s="195"/>
      <c r="K872" s="195"/>
      <c r="L872" s="195"/>
      <c r="M872" s="196"/>
    </row>
    <row r="873" spans="2:13" ht="13.5" thickBot="1" x14ac:dyDescent="0.25">
      <c r="B873" s="190" t="s">
        <v>0</v>
      </c>
      <c r="C873" s="191"/>
      <c r="D873" s="259" t="s">
        <v>256</v>
      </c>
      <c r="E873" s="120" t="s">
        <v>257</v>
      </c>
      <c r="F873" s="176" t="s">
        <v>13</v>
      </c>
      <c r="G873" s="177"/>
      <c r="H873" s="180" t="s">
        <v>12</v>
      </c>
      <c r="I873" s="181"/>
      <c r="J873" s="181"/>
      <c r="K873" s="181"/>
      <c r="L873" s="181"/>
      <c r="M873" s="182"/>
    </row>
    <row r="874" spans="2:13" ht="13.5" thickBot="1" x14ac:dyDescent="0.25">
      <c r="B874" s="192"/>
      <c r="C874" s="193"/>
      <c r="D874" s="260"/>
      <c r="E874" s="121"/>
      <c r="F874" s="178"/>
      <c r="G874" s="179"/>
      <c r="H874" s="10" t="s">
        <v>11</v>
      </c>
      <c r="I874" s="11">
        <f>2019+1</f>
        <v>2020</v>
      </c>
      <c r="J874" s="11">
        <f>+I874+1</f>
        <v>2021</v>
      </c>
      <c r="K874" s="11">
        <f t="shared" ref="K874" si="355">+J874+1</f>
        <v>2022</v>
      </c>
      <c r="L874" s="11">
        <f t="shared" ref="L874" si="356">+K874+1</f>
        <v>2023</v>
      </c>
      <c r="M874" s="12">
        <f t="shared" ref="M874" si="357">+L874+1</f>
        <v>2024</v>
      </c>
    </row>
    <row r="875" spans="2:13" ht="25.5" customHeight="1" x14ac:dyDescent="0.2">
      <c r="B875" s="183" t="s">
        <v>1</v>
      </c>
      <c r="C875" s="207" t="s">
        <v>90</v>
      </c>
      <c r="D875" s="122" t="s">
        <v>258</v>
      </c>
      <c r="E875" s="122" t="s">
        <v>258</v>
      </c>
      <c r="F875" s="2" t="s">
        <v>3</v>
      </c>
      <c r="G875" s="3" t="s">
        <v>2</v>
      </c>
      <c r="H875" s="20">
        <v>20.691244865031305</v>
      </c>
      <c r="I875" s="20">
        <v>20.939539803411677</v>
      </c>
      <c r="J875" s="20">
        <v>21.190814281052617</v>
      </c>
      <c r="K875" s="20">
        <v>21.445104052425251</v>
      </c>
      <c r="L875" s="20">
        <v>21.70244530105435</v>
      </c>
      <c r="M875" s="20">
        <v>21.962874644667</v>
      </c>
    </row>
    <row r="876" spans="2:13" ht="26.25" customHeight="1" thickBot="1" x14ac:dyDescent="0.25">
      <c r="B876" s="184"/>
      <c r="C876" s="208"/>
      <c r="D876" s="123"/>
      <c r="E876" s="123"/>
      <c r="F876" s="4" t="s">
        <v>8</v>
      </c>
      <c r="G876" s="5" t="s">
        <v>2</v>
      </c>
      <c r="H876" s="20">
        <v>20.691244865031305</v>
      </c>
      <c r="I876" s="20">
        <v>20.939539803411677</v>
      </c>
      <c r="J876" s="20">
        <v>21.190814281052617</v>
      </c>
      <c r="K876" s="20">
        <v>21.445104052425251</v>
      </c>
      <c r="L876" s="20">
        <v>21.70244530105435</v>
      </c>
      <c r="M876" s="20">
        <v>21.962874644667</v>
      </c>
    </row>
    <row r="877" spans="2:13" ht="12.75" customHeight="1" x14ac:dyDescent="0.2">
      <c r="B877" s="124" t="s">
        <v>90</v>
      </c>
      <c r="C877" s="125"/>
      <c r="D877" s="125"/>
      <c r="E877" s="126"/>
      <c r="F877" s="6" t="s">
        <v>3</v>
      </c>
      <c r="G877" s="16" t="s">
        <v>2</v>
      </c>
      <c r="H877" s="18">
        <f>+H875</f>
        <v>20.691244865031305</v>
      </c>
      <c r="I877" s="18">
        <f t="shared" ref="I877:M877" si="358">+I875</f>
        <v>20.939539803411677</v>
      </c>
      <c r="J877" s="18">
        <f t="shared" si="358"/>
        <v>21.190814281052617</v>
      </c>
      <c r="K877" s="18">
        <f t="shared" si="358"/>
        <v>21.445104052425251</v>
      </c>
      <c r="L877" s="18">
        <f t="shared" si="358"/>
        <v>21.70244530105435</v>
      </c>
      <c r="M877" s="18">
        <f t="shared" si="358"/>
        <v>21.962874644667</v>
      </c>
    </row>
    <row r="878" spans="2:13" ht="13.5" thickBot="1" x14ac:dyDescent="0.25">
      <c r="B878" s="127"/>
      <c r="C878" s="128"/>
      <c r="D878" s="128"/>
      <c r="E878" s="129"/>
      <c r="F878" s="7" t="s">
        <v>5</v>
      </c>
      <c r="G878" s="17" t="s">
        <v>2</v>
      </c>
      <c r="H878" s="19">
        <f>+H876</f>
        <v>20.691244865031305</v>
      </c>
      <c r="I878" s="19">
        <f t="shared" ref="I878:M878" si="359">+I876</f>
        <v>20.939539803411677</v>
      </c>
      <c r="J878" s="19">
        <f t="shared" si="359"/>
        <v>21.190814281052617</v>
      </c>
      <c r="K878" s="19">
        <f t="shared" si="359"/>
        <v>21.445104052425251</v>
      </c>
      <c r="L878" s="19">
        <f t="shared" si="359"/>
        <v>21.70244530105435</v>
      </c>
      <c r="M878" s="19">
        <f t="shared" si="359"/>
        <v>21.962874644667</v>
      </c>
    </row>
    <row r="880" spans="2:13" ht="13.5" thickBot="1" x14ac:dyDescent="0.25"/>
    <row r="881" spans="2:13" ht="13.5" thickBot="1" x14ac:dyDescent="0.25">
      <c r="B881" s="194" t="s">
        <v>91</v>
      </c>
      <c r="C881" s="195"/>
      <c r="D881" s="195"/>
      <c r="E881" s="195"/>
      <c r="F881" s="195"/>
      <c r="G881" s="195"/>
      <c r="H881" s="195"/>
      <c r="I881" s="195"/>
      <c r="J881" s="195"/>
      <c r="K881" s="195"/>
      <c r="L881" s="195"/>
      <c r="M881" s="196"/>
    </row>
    <row r="882" spans="2:13" ht="13.5" thickBot="1" x14ac:dyDescent="0.25">
      <c r="B882" s="190" t="s">
        <v>0</v>
      </c>
      <c r="C882" s="191"/>
      <c r="D882" s="259" t="s">
        <v>256</v>
      </c>
      <c r="E882" s="120" t="s">
        <v>257</v>
      </c>
      <c r="F882" s="176" t="s">
        <v>13</v>
      </c>
      <c r="G882" s="177"/>
      <c r="H882" s="180" t="s">
        <v>12</v>
      </c>
      <c r="I882" s="181"/>
      <c r="J882" s="181"/>
      <c r="K882" s="181"/>
      <c r="L882" s="181"/>
      <c r="M882" s="182"/>
    </row>
    <row r="883" spans="2:13" ht="13.5" thickBot="1" x14ac:dyDescent="0.25">
      <c r="B883" s="192"/>
      <c r="C883" s="193"/>
      <c r="D883" s="260"/>
      <c r="E883" s="121"/>
      <c r="F883" s="178"/>
      <c r="G883" s="179"/>
      <c r="H883" s="10" t="s">
        <v>11</v>
      </c>
      <c r="I883" s="11">
        <f>2019+1</f>
        <v>2020</v>
      </c>
      <c r="J883" s="11">
        <f>+I883+1</f>
        <v>2021</v>
      </c>
      <c r="K883" s="11">
        <f t="shared" ref="K883" si="360">+J883+1</f>
        <v>2022</v>
      </c>
      <c r="L883" s="11">
        <f t="shared" ref="L883" si="361">+K883+1</f>
        <v>2023</v>
      </c>
      <c r="M883" s="12">
        <f t="shared" ref="M883" si="362">+L883+1</f>
        <v>2024</v>
      </c>
    </row>
    <row r="884" spans="2:13" ht="20.25" customHeight="1" x14ac:dyDescent="0.2">
      <c r="B884" s="183" t="s">
        <v>1</v>
      </c>
      <c r="C884" s="207" t="s">
        <v>91</v>
      </c>
      <c r="D884" s="122" t="s">
        <v>258</v>
      </c>
      <c r="E884" s="122" t="s">
        <v>258</v>
      </c>
      <c r="F884" s="2" t="s">
        <v>3</v>
      </c>
      <c r="G884" s="3" t="s">
        <v>2</v>
      </c>
      <c r="H884" s="20">
        <v>36.897048676963806</v>
      </c>
      <c r="I884" s="20">
        <v>37.339813261087372</v>
      </c>
      <c r="J884" s="20">
        <v>37.787891020220414</v>
      </c>
      <c r="K884" s="20">
        <v>38.241345712463065</v>
      </c>
      <c r="L884" s="20">
        <v>38.700241861012621</v>
      </c>
      <c r="M884" s="20">
        <v>39.164644763344775</v>
      </c>
    </row>
    <row r="885" spans="2:13" ht="20.25" customHeight="1" thickBot="1" x14ac:dyDescent="0.25">
      <c r="B885" s="184"/>
      <c r="C885" s="208"/>
      <c r="D885" s="123"/>
      <c r="E885" s="123"/>
      <c r="F885" s="4" t="s">
        <v>8</v>
      </c>
      <c r="G885" s="5" t="s">
        <v>2</v>
      </c>
      <c r="H885" s="20">
        <v>36.897048676963806</v>
      </c>
      <c r="I885" s="20">
        <v>37.339813261087372</v>
      </c>
      <c r="J885" s="20">
        <v>37.787891020220414</v>
      </c>
      <c r="K885" s="20">
        <v>38.241345712463065</v>
      </c>
      <c r="L885" s="20">
        <v>38.700241861012621</v>
      </c>
      <c r="M885" s="20">
        <v>39.164644763344775</v>
      </c>
    </row>
    <row r="886" spans="2:13" ht="12.75" customHeight="1" x14ac:dyDescent="0.2">
      <c r="B886" s="124" t="s">
        <v>91</v>
      </c>
      <c r="C886" s="125"/>
      <c r="D886" s="125"/>
      <c r="E886" s="126"/>
      <c r="F886" s="6" t="s">
        <v>3</v>
      </c>
      <c r="G886" s="16" t="s">
        <v>2</v>
      </c>
      <c r="H886" s="18">
        <f>+H884</f>
        <v>36.897048676963806</v>
      </c>
      <c r="I886" s="18">
        <f t="shared" ref="I886:M886" si="363">+I884</f>
        <v>37.339813261087372</v>
      </c>
      <c r="J886" s="18">
        <f t="shared" si="363"/>
        <v>37.787891020220414</v>
      </c>
      <c r="K886" s="18">
        <f t="shared" si="363"/>
        <v>38.241345712463065</v>
      </c>
      <c r="L886" s="18">
        <f t="shared" si="363"/>
        <v>38.700241861012621</v>
      </c>
      <c r="M886" s="18">
        <f t="shared" si="363"/>
        <v>39.164644763344775</v>
      </c>
    </row>
    <row r="887" spans="2:13" ht="13.5" thickBot="1" x14ac:dyDescent="0.25">
      <c r="B887" s="127"/>
      <c r="C887" s="128"/>
      <c r="D887" s="128"/>
      <c r="E887" s="129"/>
      <c r="F887" s="7" t="s">
        <v>5</v>
      </c>
      <c r="G887" s="17" t="s">
        <v>2</v>
      </c>
      <c r="H887" s="19">
        <f>+H885</f>
        <v>36.897048676963806</v>
      </c>
      <c r="I887" s="19">
        <f t="shared" ref="I887:M887" si="364">+I885</f>
        <v>37.339813261087372</v>
      </c>
      <c r="J887" s="19">
        <f t="shared" si="364"/>
        <v>37.787891020220414</v>
      </c>
      <c r="K887" s="19">
        <f t="shared" si="364"/>
        <v>38.241345712463065</v>
      </c>
      <c r="L887" s="19">
        <f t="shared" si="364"/>
        <v>38.700241861012621</v>
      </c>
      <c r="M887" s="19">
        <f t="shared" si="364"/>
        <v>39.164644763344775</v>
      </c>
    </row>
    <row r="889" spans="2:13" ht="13.5" thickBot="1" x14ac:dyDescent="0.25"/>
    <row r="890" spans="2:13" ht="30.75" customHeight="1" thickBot="1" x14ac:dyDescent="0.25">
      <c r="B890" s="173" t="s">
        <v>92</v>
      </c>
      <c r="C890" s="174"/>
      <c r="D890" s="174"/>
      <c r="E890" s="174"/>
      <c r="F890" s="174"/>
      <c r="G890" s="174"/>
      <c r="H890" s="174"/>
      <c r="I890" s="174"/>
      <c r="J890" s="174"/>
      <c r="K890" s="174"/>
      <c r="L890" s="174"/>
      <c r="M890" s="175"/>
    </row>
    <row r="891" spans="2:13" ht="15.75" customHeight="1" thickBot="1" x14ac:dyDescent="0.25">
      <c r="B891" s="130" t="s">
        <v>0</v>
      </c>
      <c r="C891" s="131"/>
      <c r="D891" s="131"/>
      <c r="E891" s="132"/>
      <c r="F891" s="176" t="s">
        <v>13</v>
      </c>
      <c r="G891" s="177"/>
      <c r="H891" s="180" t="s">
        <v>12</v>
      </c>
      <c r="I891" s="181"/>
      <c r="J891" s="181"/>
      <c r="K891" s="181"/>
      <c r="L891" s="181"/>
      <c r="M891" s="182"/>
    </row>
    <row r="892" spans="2:13" ht="15.75" customHeight="1" thickBot="1" x14ac:dyDescent="0.25">
      <c r="B892" s="133"/>
      <c r="C892" s="134"/>
      <c r="D892" s="134"/>
      <c r="E892" s="135"/>
      <c r="F892" s="178"/>
      <c r="G892" s="179"/>
      <c r="H892" s="10" t="s">
        <v>11</v>
      </c>
      <c r="I892" s="11">
        <f>2019+1</f>
        <v>2020</v>
      </c>
      <c r="J892" s="11">
        <f>+I892+1</f>
        <v>2021</v>
      </c>
      <c r="K892" s="11">
        <f t="shared" ref="K892" si="365">+J892+1</f>
        <v>2022</v>
      </c>
      <c r="L892" s="11">
        <f t="shared" ref="L892" si="366">+K892+1</f>
        <v>2023</v>
      </c>
      <c r="M892" s="12">
        <f t="shared" ref="M892" si="367">+L892+1</f>
        <v>2024</v>
      </c>
    </row>
    <row r="893" spans="2:13" ht="18.75" customHeight="1" x14ac:dyDescent="0.2">
      <c r="B893" s="136" t="s">
        <v>92</v>
      </c>
      <c r="C893" s="125"/>
      <c r="D893" s="125"/>
      <c r="E893" s="137"/>
      <c r="F893" s="116" t="s">
        <v>3</v>
      </c>
      <c r="G893" s="117" t="s">
        <v>2</v>
      </c>
      <c r="H893" s="20">
        <f>+H823+H832+H841+H850+H859+H868+H877+H886</f>
        <v>467.3566395439592</v>
      </c>
      <c r="I893" s="20">
        <f t="shared" ref="I893:M894" si="368">+I823+I832+I841+I850+I859+I868+I877+I886</f>
        <v>261.86041404085063</v>
      </c>
      <c r="J893" s="20">
        <f t="shared" si="368"/>
        <v>265.00273900934081</v>
      </c>
      <c r="K893" s="20">
        <f t="shared" si="368"/>
        <v>268.18277187745298</v>
      </c>
      <c r="L893" s="20">
        <f t="shared" si="368"/>
        <v>271.40096513998236</v>
      </c>
      <c r="M893" s="20">
        <f t="shared" si="368"/>
        <v>274.65777672166217</v>
      </c>
    </row>
    <row r="894" spans="2:13" ht="26.25" customHeight="1" thickBot="1" x14ac:dyDescent="0.25">
      <c r="B894" s="138"/>
      <c r="C894" s="139"/>
      <c r="D894" s="139"/>
      <c r="E894" s="140"/>
      <c r="F894" s="118" t="s">
        <v>8</v>
      </c>
      <c r="G894" s="119" t="s">
        <v>2</v>
      </c>
      <c r="H894" s="20">
        <f>+H824+H833+H842+H851+H860+H869+H878+H887</f>
        <v>465.04121619995919</v>
      </c>
      <c r="I894" s="20">
        <f t="shared" si="368"/>
        <v>261.86041404085063</v>
      </c>
      <c r="J894" s="20">
        <f t="shared" si="368"/>
        <v>265.00273900934081</v>
      </c>
      <c r="K894" s="20">
        <f t="shared" si="368"/>
        <v>268.18277187745298</v>
      </c>
      <c r="L894" s="20">
        <f t="shared" si="368"/>
        <v>271.40096513998236</v>
      </c>
      <c r="M894" s="20">
        <f t="shared" si="368"/>
        <v>274.65777672166217</v>
      </c>
    </row>
    <row r="896" spans="2:13" ht="13.5" thickBot="1" x14ac:dyDescent="0.25"/>
    <row r="897" spans="2:13" ht="28.5" customHeight="1" thickBot="1" x14ac:dyDescent="0.25">
      <c r="B897" s="187" t="s">
        <v>207</v>
      </c>
      <c r="C897" s="188"/>
      <c r="D897" s="188"/>
      <c r="E897" s="188"/>
      <c r="F897" s="188"/>
      <c r="G897" s="188"/>
      <c r="H897" s="188"/>
      <c r="I897" s="188"/>
      <c r="J897" s="188"/>
      <c r="K897" s="188"/>
      <c r="L897" s="188"/>
      <c r="M897" s="189"/>
    </row>
    <row r="898" spans="2:13" ht="13.5" thickBot="1" x14ac:dyDescent="0.25">
      <c r="B898" s="190" t="s">
        <v>0</v>
      </c>
      <c r="C898" s="191"/>
      <c r="D898" s="259" t="s">
        <v>256</v>
      </c>
      <c r="E898" s="120" t="s">
        <v>257</v>
      </c>
      <c r="F898" s="176" t="s">
        <v>13</v>
      </c>
      <c r="G898" s="177"/>
      <c r="H898" s="180" t="s">
        <v>12</v>
      </c>
      <c r="I898" s="181"/>
      <c r="J898" s="181"/>
      <c r="K898" s="181"/>
      <c r="L898" s="181"/>
      <c r="M898" s="182"/>
    </row>
    <row r="899" spans="2:13" ht="13.5" thickBot="1" x14ac:dyDescent="0.25">
      <c r="B899" s="192"/>
      <c r="C899" s="193"/>
      <c r="D899" s="260"/>
      <c r="E899" s="121"/>
      <c r="F899" s="178"/>
      <c r="G899" s="179"/>
      <c r="H899" s="10" t="s">
        <v>11</v>
      </c>
      <c r="I899" s="11">
        <f>2019+1</f>
        <v>2020</v>
      </c>
      <c r="J899" s="11">
        <f>+I899+1</f>
        <v>2021</v>
      </c>
      <c r="K899" s="11">
        <f t="shared" ref="K899" si="369">+J899+1</f>
        <v>2022</v>
      </c>
      <c r="L899" s="11">
        <f t="shared" ref="L899" si="370">+K899+1</f>
        <v>2023</v>
      </c>
      <c r="M899" s="12">
        <f t="shared" ref="M899" si="371">+L899+1</f>
        <v>2024</v>
      </c>
    </row>
    <row r="900" spans="2:13" ht="24" customHeight="1" thickBot="1" x14ac:dyDescent="0.25">
      <c r="B900" s="183" t="s">
        <v>1</v>
      </c>
      <c r="C900" s="185" t="s">
        <v>208</v>
      </c>
      <c r="D900" s="122" t="s">
        <v>258</v>
      </c>
      <c r="E900" s="122" t="s">
        <v>258</v>
      </c>
      <c r="F900" s="2" t="s">
        <v>3</v>
      </c>
      <c r="G900" s="3" t="s">
        <v>2</v>
      </c>
      <c r="H900" s="25">
        <v>69.230086112000009</v>
      </c>
      <c r="I900" s="26">
        <v>12.863171535885156</v>
      </c>
      <c r="J900" s="26">
        <v>13.01752959431578</v>
      </c>
      <c r="K900" s="26">
        <v>13.173739949447569</v>
      </c>
      <c r="L900" s="26">
        <v>13.331824828840942</v>
      </c>
      <c r="M900" s="27">
        <v>13.491806726787033</v>
      </c>
    </row>
    <row r="901" spans="2:13" ht="24" customHeight="1" thickBot="1" x14ac:dyDescent="0.25">
      <c r="B901" s="184"/>
      <c r="C901" s="186"/>
      <c r="D901" s="123"/>
      <c r="E901" s="123"/>
      <c r="F901" s="4" t="s">
        <v>8</v>
      </c>
      <c r="G901" s="3" t="s">
        <v>2</v>
      </c>
      <c r="H901" s="25">
        <v>69.230086112000009</v>
      </c>
      <c r="I901" s="26">
        <v>12.863171535885156</v>
      </c>
      <c r="J901" s="26">
        <v>13.01752959431578</v>
      </c>
      <c r="K901" s="26">
        <v>13.173739949447569</v>
      </c>
      <c r="L901" s="26">
        <v>13.331824828840942</v>
      </c>
      <c r="M901" s="27">
        <v>13.491806726787033</v>
      </c>
    </row>
    <row r="902" spans="2:13" ht="23.25" customHeight="1" thickBot="1" x14ac:dyDescent="0.25">
      <c r="B902" s="124" t="s">
        <v>207</v>
      </c>
      <c r="C902" s="125"/>
      <c r="D902" s="125"/>
      <c r="E902" s="126"/>
      <c r="F902" s="6" t="s">
        <v>3</v>
      </c>
      <c r="G902" s="16" t="s">
        <v>2</v>
      </c>
      <c r="H902" s="23">
        <f>H900</f>
        <v>69.230086112000009</v>
      </c>
      <c r="I902" s="23">
        <f t="shared" ref="I902:M903" si="372">I900</f>
        <v>12.863171535885156</v>
      </c>
      <c r="J902" s="23">
        <f t="shared" si="372"/>
        <v>13.01752959431578</v>
      </c>
      <c r="K902" s="23">
        <f t="shared" si="372"/>
        <v>13.173739949447569</v>
      </c>
      <c r="L902" s="23">
        <f t="shared" si="372"/>
        <v>13.331824828840942</v>
      </c>
      <c r="M902" s="23">
        <f t="shared" si="372"/>
        <v>13.491806726787033</v>
      </c>
    </row>
    <row r="903" spans="2:13" ht="20.25" customHeight="1" x14ac:dyDescent="0.2">
      <c r="B903" s="127"/>
      <c r="C903" s="128"/>
      <c r="D903" s="128"/>
      <c r="E903" s="129"/>
      <c r="F903" s="7" t="s">
        <v>5</v>
      </c>
      <c r="G903" s="17" t="s">
        <v>2</v>
      </c>
      <c r="H903" s="23">
        <f>H901</f>
        <v>69.230086112000009</v>
      </c>
      <c r="I903" s="23">
        <f t="shared" si="372"/>
        <v>12.863171535885156</v>
      </c>
      <c r="J903" s="23">
        <f t="shared" si="372"/>
        <v>13.01752959431578</v>
      </c>
      <c r="K903" s="23">
        <f t="shared" si="372"/>
        <v>13.173739949447569</v>
      </c>
      <c r="L903" s="23">
        <f t="shared" si="372"/>
        <v>13.331824828840942</v>
      </c>
      <c r="M903" s="23">
        <f t="shared" si="372"/>
        <v>13.491806726787033</v>
      </c>
    </row>
    <row r="905" spans="2:13" ht="13.5" thickBot="1" x14ac:dyDescent="0.25"/>
    <row r="906" spans="2:13" ht="13.5" thickBot="1" x14ac:dyDescent="0.25">
      <c r="B906" s="194" t="s">
        <v>93</v>
      </c>
      <c r="C906" s="195"/>
      <c r="D906" s="195"/>
      <c r="E906" s="195"/>
      <c r="F906" s="195"/>
      <c r="G906" s="195"/>
      <c r="H906" s="195"/>
      <c r="I906" s="195"/>
      <c r="J906" s="195"/>
      <c r="K906" s="195"/>
      <c r="L906" s="195"/>
      <c r="M906" s="196"/>
    </row>
    <row r="907" spans="2:13" ht="13.5" thickBot="1" x14ac:dyDescent="0.25">
      <c r="B907" s="190" t="s">
        <v>0</v>
      </c>
      <c r="C907" s="191"/>
      <c r="D907" s="259" t="s">
        <v>256</v>
      </c>
      <c r="E907" s="120" t="s">
        <v>257</v>
      </c>
      <c r="F907" s="176" t="s">
        <v>13</v>
      </c>
      <c r="G907" s="177"/>
      <c r="H907" s="180" t="s">
        <v>12</v>
      </c>
      <c r="I907" s="181"/>
      <c r="J907" s="181"/>
      <c r="K907" s="181"/>
      <c r="L907" s="181"/>
      <c r="M907" s="182"/>
    </row>
    <row r="908" spans="2:13" ht="13.5" thickBot="1" x14ac:dyDescent="0.25">
      <c r="B908" s="192"/>
      <c r="C908" s="193"/>
      <c r="D908" s="260"/>
      <c r="E908" s="121"/>
      <c r="F908" s="178"/>
      <c r="G908" s="179"/>
      <c r="H908" s="10" t="s">
        <v>11</v>
      </c>
      <c r="I908" s="11">
        <f>2019+1</f>
        <v>2020</v>
      </c>
      <c r="J908" s="11">
        <f>+I908+1</f>
        <v>2021</v>
      </c>
      <c r="K908" s="11">
        <f t="shared" ref="K908" si="373">+J908+1</f>
        <v>2022</v>
      </c>
      <c r="L908" s="11">
        <f t="shared" ref="L908" si="374">+K908+1</f>
        <v>2023</v>
      </c>
      <c r="M908" s="12">
        <f t="shared" ref="M908" si="375">+L908+1</f>
        <v>2024</v>
      </c>
    </row>
    <row r="909" spans="2:13" ht="23.25" customHeight="1" x14ac:dyDescent="0.2">
      <c r="B909" s="183" t="s">
        <v>1</v>
      </c>
      <c r="C909" s="207" t="s">
        <v>93</v>
      </c>
      <c r="D909" s="122" t="s">
        <v>258</v>
      </c>
      <c r="E909" s="122" t="s">
        <v>258</v>
      </c>
      <c r="F909" s="2" t="s">
        <v>3</v>
      </c>
      <c r="G909" s="3" t="s">
        <v>2</v>
      </c>
      <c r="H909" s="78">
        <v>4.37</v>
      </c>
      <c r="I909" s="20">
        <v>4.4217445536000008</v>
      </c>
      <c r="J909" s="20">
        <v>4.4748054882431996</v>
      </c>
      <c r="K909" s="20">
        <v>4.5285031541021183</v>
      </c>
      <c r="L909" s="20">
        <v>4.5828451919513435</v>
      </c>
      <c r="M909" s="20">
        <v>4.6378393342547604</v>
      </c>
    </row>
    <row r="910" spans="2:13" ht="24" customHeight="1" thickBot="1" x14ac:dyDescent="0.25">
      <c r="B910" s="184"/>
      <c r="C910" s="208"/>
      <c r="D910" s="123"/>
      <c r="E910" s="123"/>
      <c r="F910" s="4" t="s">
        <v>8</v>
      </c>
      <c r="G910" s="5" t="s">
        <v>2</v>
      </c>
      <c r="H910" s="78">
        <v>4.37</v>
      </c>
      <c r="I910" s="20">
        <v>4.4217445536000008</v>
      </c>
      <c r="J910" s="20">
        <v>4.4748054882431996</v>
      </c>
      <c r="K910" s="20">
        <v>4.5285031541021183</v>
      </c>
      <c r="L910" s="20">
        <v>4.5828451919513435</v>
      </c>
      <c r="M910" s="20">
        <v>4.6378393342547604</v>
      </c>
    </row>
    <row r="911" spans="2:13" ht="12.75" customHeight="1" x14ac:dyDescent="0.2">
      <c r="B911" s="124" t="s">
        <v>93</v>
      </c>
      <c r="C911" s="125"/>
      <c r="D911" s="125"/>
      <c r="E911" s="126"/>
      <c r="F911" s="6" t="s">
        <v>3</v>
      </c>
      <c r="G911" s="16" t="s">
        <v>2</v>
      </c>
      <c r="H911" s="100">
        <f>+H909</f>
        <v>4.37</v>
      </c>
      <c r="I911" s="18">
        <f t="shared" ref="I911:M911" si="376">+I909</f>
        <v>4.4217445536000008</v>
      </c>
      <c r="J911" s="18">
        <f t="shared" si="376"/>
        <v>4.4748054882431996</v>
      </c>
      <c r="K911" s="18">
        <f t="shared" si="376"/>
        <v>4.5285031541021183</v>
      </c>
      <c r="L911" s="18">
        <f t="shared" si="376"/>
        <v>4.5828451919513435</v>
      </c>
      <c r="M911" s="18">
        <f t="shared" si="376"/>
        <v>4.6378393342547604</v>
      </c>
    </row>
    <row r="912" spans="2:13" ht="13.5" thickBot="1" x14ac:dyDescent="0.25">
      <c r="B912" s="127"/>
      <c r="C912" s="128"/>
      <c r="D912" s="128"/>
      <c r="E912" s="129"/>
      <c r="F912" s="7" t="s">
        <v>5</v>
      </c>
      <c r="G912" s="17" t="s">
        <v>2</v>
      </c>
      <c r="H912" s="101">
        <f>+H910</f>
        <v>4.37</v>
      </c>
      <c r="I912" s="19">
        <f t="shared" ref="I912:M912" si="377">+I910</f>
        <v>4.4217445536000008</v>
      </c>
      <c r="J912" s="19">
        <f t="shared" si="377"/>
        <v>4.4748054882431996</v>
      </c>
      <c r="K912" s="19">
        <f t="shared" si="377"/>
        <v>4.5285031541021183</v>
      </c>
      <c r="L912" s="19">
        <f t="shared" si="377"/>
        <v>4.5828451919513435</v>
      </c>
      <c r="M912" s="19">
        <f t="shared" si="377"/>
        <v>4.6378393342547604</v>
      </c>
    </row>
    <row r="914" spans="2:13" ht="13.5" thickBot="1" x14ac:dyDescent="0.25"/>
    <row r="915" spans="2:13" ht="22.5" customHeight="1" thickBot="1" x14ac:dyDescent="0.25">
      <c r="B915" s="194" t="s">
        <v>94</v>
      </c>
      <c r="C915" s="195"/>
      <c r="D915" s="195"/>
      <c r="E915" s="195"/>
      <c r="F915" s="195"/>
      <c r="G915" s="195"/>
      <c r="H915" s="195"/>
      <c r="I915" s="195"/>
      <c r="J915" s="195"/>
      <c r="K915" s="195"/>
      <c r="L915" s="195"/>
      <c r="M915" s="196"/>
    </row>
    <row r="916" spans="2:13" ht="13.5" thickBot="1" x14ac:dyDescent="0.25">
      <c r="B916" s="190" t="s">
        <v>0</v>
      </c>
      <c r="C916" s="191"/>
      <c r="D916" s="259" t="s">
        <v>256</v>
      </c>
      <c r="E916" s="120" t="s">
        <v>257</v>
      </c>
      <c r="F916" s="176" t="s">
        <v>13</v>
      </c>
      <c r="G916" s="177"/>
      <c r="H916" s="180" t="s">
        <v>12</v>
      </c>
      <c r="I916" s="181"/>
      <c r="J916" s="181"/>
      <c r="K916" s="181"/>
      <c r="L916" s="181"/>
      <c r="M916" s="182"/>
    </row>
    <row r="917" spans="2:13" ht="20.25" customHeight="1" thickBot="1" x14ac:dyDescent="0.25">
      <c r="B917" s="192"/>
      <c r="C917" s="193"/>
      <c r="D917" s="260"/>
      <c r="E917" s="121"/>
      <c r="F917" s="178"/>
      <c r="G917" s="179"/>
      <c r="H917" s="10" t="s">
        <v>11</v>
      </c>
      <c r="I917" s="11">
        <f>2019+1</f>
        <v>2020</v>
      </c>
      <c r="J917" s="11">
        <f>+I917+1</f>
        <v>2021</v>
      </c>
      <c r="K917" s="11">
        <f t="shared" ref="K917" si="378">+J917+1</f>
        <v>2022</v>
      </c>
      <c r="L917" s="11">
        <f t="shared" ref="L917" si="379">+K917+1</f>
        <v>2023</v>
      </c>
      <c r="M917" s="12">
        <f t="shared" ref="M917" si="380">+L917+1</f>
        <v>2024</v>
      </c>
    </row>
    <row r="918" spans="2:13" ht="13.5" thickBot="1" x14ac:dyDescent="0.25">
      <c r="B918" s="183" t="s">
        <v>1</v>
      </c>
      <c r="C918" s="207" t="s">
        <v>94</v>
      </c>
      <c r="D918" s="122" t="s">
        <v>258</v>
      </c>
      <c r="E918" s="122" t="s">
        <v>258</v>
      </c>
      <c r="F918" s="2" t="s">
        <v>3</v>
      </c>
      <c r="G918" s="3" t="s">
        <v>2</v>
      </c>
      <c r="H918" s="20">
        <v>0.64759176000000007</v>
      </c>
      <c r="I918" s="20">
        <v>0.81381801600000003</v>
      </c>
      <c r="J918" s="20">
        <v>0.82358383219199993</v>
      </c>
      <c r="K918" s="20">
        <v>0.83346683817830425</v>
      </c>
      <c r="L918" s="20">
        <v>0.84346844023644374</v>
      </c>
      <c r="M918" s="20">
        <v>0.85359006151928096</v>
      </c>
    </row>
    <row r="919" spans="2:13" ht="22.5" customHeight="1" thickBot="1" x14ac:dyDescent="0.25">
      <c r="B919" s="184"/>
      <c r="C919" s="208"/>
      <c r="D919" s="123"/>
      <c r="E919" s="123"/>
      <c r="F919" s="4" t="s">
        <v>8</v>
      </c>
      <c r="G919" s="5" t="s">
        <v>2</v>
      </c>
      <c r="H919" s="8">
        <v>0.23570006399999996</v>
      </c>
      <c r="I919" s="21">
        <v>0.81381801600000003</v>
      </c>
      <c r="J919" s="21">
        <v>0.82358383219199993</v>
      </c>
      <c r="K919" s="21">
        <v>0.83346683817830425</v>
      </c>
      <c r="L919" s="21">
        <v>0.84346844023644374</v>
      </c>
      <c r="M919" s="22">
        <v>0.85359006151928096</v>
      </c>
    </row>
    <row r="920" spans="2:13" ht="12.75" customHeight="1" x14ac:dyDescent="0.2">
      <c r="B920" s="124" t="s">
        <v>94</v>
      </c>
      <c r="C920" s="125"/>
      <c r="D920" s="125"/>
      <c r="E920" s="126"/>
      <c r="F920" s="6" t="s">
        <v>3</v>
      </c>
      <c r="G920" s="16" t="s">
        <v>2</v>
      </c>
      <c r="H920" s="18">
        <f>+H918</f>
        <v>0.64759176000000007</v>
      </c>
      <c r="I920" s="18">
        <f t="shared" ref="I920:M920" si="381">+I918</f>
        <v>0.81381801600000003</v>
      </c>
      <c r="J920" s="18">
        <f t="shared" si="381"/>
        <v>0.82358383219199993</v>
      </c>
      <c r="K920" s="18">
        <f t="shared" si="381"/>
        <v>0.83346683817830425</v>
      </c>
      <c r="L920" s="18">
        <f t="shared" si="381"/>
        <v>0.84346844023644374</v>
      </c>
      <c r="M920" s="18">
        <f t="shared" si="381"/>
        <v>0.85359006151928096</v>
      </c>
    </row>
    <row r="921" spans="2:13" ht="13.5" thickBot="1" x14ac:dyDescent="0.25">
      <c r="B921" s="127"/>
      <c r="C921" s="128"/>
      <c r="D921" s="128"/>
      <c r="E921" s="129"/>
      <c r="F921" s="7" t="s">
        <v>5</v>
      </c>
      <c r="G921" s="17" t="s">
        <v>2</v>
      </c>
      <c r="H921" s="19">
        <f>+H919</f>
        <v>0.23570006399999996</v>
      </c>
      <c r="I921" s="19">
        <f t="shared" ref="I921:M921" si="382">+I919</f>
        <v>0.81381801600000003</v>
      </c>
      <c r="J921" s="19">
        <f t="shared" si="382"/>
        <v>0.82358383219199993</v>
      </c>
      <c r="K921" s="19">
        <f t="shared" si="382"/>
        <v>0.83346683817830425</v>
      </c>
      <c r="L921" s="19">
        <f t="shared" si="382"/>
        <v>0.84346844023644374</v>
      </c>
      <c r="M921" s="19">
        <f t="shared" si="382"/>
        <v>0.85359006151928096</v>
      </c>
    </row>
    <row r="923" spans="2:13" ht="13.5" thickBot="1" x14ac:dyDescent="0.25"/>
    <row r="924" spans="2:13" ht="13.5" thickBot="1" x14ac:dyDescent="0.25">
      <c r="B924" s="173" t="s">
        <v>209</v>
      </c>
      <c r="C924" s="174"/>
      <c r="D924" s="174"/>
      <c r="E924" s="174"/>
      <c r="F924" s="174"/>
      <c r="G924" s="174"/>
      <c r="H924" s="174"/>
      <c r="I924" s="174"/>
      <c r="J924" s="174"/>
      <c r="K924" s="174"/>
      <c r="L924" s="174"/>
      <c r="M924" s="175"/>
    </row>
    <row r="925" spans="2:13" ht="15.75" customHeight="1" thickBot="1" x14ac:dyDescent="0.25">
      <c r="B925" s="130" t="s">
        <v>0</v>
      </c>
      <c r="C925" s="131"/>
      <c r="D925" s="131"/>
      <c r="E925" s="132"/>
      <c r="F925" s="176" t="s">
        <v>13</v>
      </c>
      <c r="G925" s="177"/>
      <c r="H925" s="180" t="s">
        <v>12</v>
      </c>
      <c r="I925" s="181"/>
      <c r="J925" s="181"/>
      <c r="K925" s="181"/>
      <c r="L925" s="181"/>
      <c r="M925" s="182"/>
    </row>
    <row r="926" spans="2:13" ht="15.75" customHeight="1" thickBot="1" x14ac:dyDescent="0.25">
      <c r="B926" s="133"/>
      <c r="C926" s="134"/>
      <c r="D926" s="134"/>
      <c r="E926" s="135"/>
      <c r="F926" s="178"/>
      <c r="G926" s="179"/>
      <c r="H926" s="10" t="s">
        <v>11</v>
      </c>
      <c r="I926" s="11">
        <f>2019+1</f>
        <v>2020</v>
      </c>
      <c r="J926" s="11">
        <f>+I926+1</f>
        <v>2021</v>
      </c>
      <c r="K926" s="11">
        <f t="shared" ref="K926" si="383">+J926+1</f>
        <v>2022</v>
      </c>
      <c r="L926" s="11">
        <f t="shared" ref="L926" si="384">+K926+1</f>
        <v>2023</v>
      </c>
      <c r="M926" s="12">
        <f t="shared" ref="M926" si="385">+L926+1</f>
        <v>2024</v>
      </c>
    </row>
    <row r="927" spans="2:13" ht="25.5" customHeight="1" x14ac:dyDescent="0.2">
      <c r="B927" s="136" t="s">
        <v>209</v>
      </c>
      <c r="C927" s="125"/>
      <c r="D927" s="125"/>
      <c r="E927" s="137"/>
      <c r="F927" s="108" t="s">
        <v>3</v>
      </c>
      <c r="G927" s="109" t="s">
        <v>2</v>
      </c>
      <c r="H927" s="20">
        <f>+H920+H911+H902</f>
        <v>74.247677872000011</v>
      </c>
      <c r="I927" s="20">
        <f>+I920+I911+I902</f>
        <v>18.098734105485157</v>
      </c>
      <c r="J927" s="20">
        <f>+J920+J911+J902</f>
        <v>18.315918914750981</v>
      </c>
      <c r="K927" s="20">
        <f>+K920+K911+K902</f>
        <v>18.53570994172799</v>
      </c>
      <c r="L927" s="20">
        <f t="shared" ref="I927:M928" si="386">+L920+L911+L902</f>
        <v>18.758138461028729</v>
      </c>
      <c r="M927" s="20">
        <f t="shared" si="386"/>
        <v>18.983236122561074</v>
      </c>
    </row>
    <row r="928" spans="2:13" ht="31.5" customHeight="1" thickBot="1" x14ac:dyDescent="0.25">
      <c r="B928" s="138"/>
      <c r="C928" s="139"/>
      <c r="D928" s="139"/>
      <c r="E928" s="140"/>
      <c r="F928" s="110" t="s">
        <v>8</v>
      </c>
      <c r="G928" s="111" t="s">
        <v>2</v>
      </c>
      <c r="H928" s="20">
        <f>+H921+H912+H903</f>
        <v>73.835786176000013</v>
      </c>
      <c r="I928" s="20">
        <f t="shared" si="386"/>
        <v>18.098734105485157</v>
      </c>
      <c r="J928" s="20">
        <f t="shared" si="386"/>
        <v>18.315918914750981</v>
      </c>
      <c r="K928" s="20">
        <f t="shared" si="386"/>
        <v>18.53570994172799</v>
      </c>
      <c r="L928" s="20">
        <f t="shared" si="386"/>
        <v>18.758138461028729</v>
      </c>
      <c r="M928" s="20">
        <f t="shared" si="386"/>
        <v>18.983236122561074</v>
      </c>
    </row>
    <row r="931" spans="2:13" ht="13.5" thickBot="1" x14ac:dyDescent="0.25">
      <c r="B931" s="216" t="s">
        <v>210</v>
      </c>
      <c r="C931" s="217"/>
      <c r="D931" s="217"/>
      <c r="E931" s="217"/>
      <c r="F931" s="217"/>
      <c r="G931" s="217"/>
      <c r="H931" s="217"/>
      <c r="I931" s="217"/>
      <c r="J931" s="217"/>
      <c r="K931" s="217"/>
      <c r="L931" s="217"/>
      <c r="M931" s="218"/>
    </row>
    <row r="932" spans="2:13" ht="15.75" customHeight="1" thickBot="1" x14ac:dyDescent="0.25">
      <c r="B932" s="130" t="s">
        <v>0</v>
      </c>
      <c r="C932" s="131"/>
      <c r="D932" s="131"/>
      <c r="E932" s="132"/>
      <c r="F932" s="176" t="s">
        <v>13</v>
      </c>
      <c r="G932" s="177"/>
      <c r="H932" s="180" t="s">
        <v>12</v>
      </c>
      <c r="I932" s="181"/>
      <c r="J932" s="181"/>
      <c r="K932" s="181"/>
      <c r="L932" s="181"/>
      <c r="M932" s="182"/>
    </row>
    <row r="933" spans="2:13" ht="15.75" customHeight="1" thickBot="1" x14ac:dyDescent="0.25">
      <c r="B933" s="133"/>
      <c r="C933" s="134"/>
      <c r="D933" s="134"/>
      <c r="E933" s="135"/>
      <c r="F933" s="178"/>
      <c r="G933" s="179"/>
      <c r="H933" s="10" t="s">
        <v>11</v>
      </c>
      <c r="I933" s="11">
        <f>2019+1</f>
        <v>2020</v>
      </c>
      <c r="J933" s="11">
        <f>+I933+1</f>
        <v>2021</v>
      </c>
      <c r="K933" s="11">
        <f t="shared" ref="K933" si="387">+J933+1</f>
        <v>2022</v>
      </c>
      <c r="L933" s="11">
        <f t="shared" ref="L933" si="388">+K933+1</f>
        <v>2023</v>
      </c>
      <c r="M933" s="12">
        <f t="shared" ref="M933" si="389">+L933+1</f>
        <v>2024</v>
      </c>
    </row>
    <row r="934" spans="2:13" ht="13.5" customHeight="1" x14ac:dyDescent="0.2">
      <c r="B934" s="136" t="s">
        <v>210</v>
      </c>
      <c r="C934" s="125"/>
      <c r="D934" s="125"/>
      <c r="E934" s="137"/>
      <c r="F934" s="108" t="s">
        <v>3</v>
      </c>
      <c r="G934" s="109" t="s">
        <v>2</v>
      </c>
      <c r="H934" s="30">
        <f>+H927+H893+H806+H787+H756+H745+H701+H690+H646+H637+H590+H572+H545+H532+H519+H503+H464+H357+H328+H317+H281+H254+H214+H201+H176+H140+H113+H85+H62+H37+H51+H10</f>
        <v>4533.9284942617242</v>
      </c>
      <c r="I934" s="30">
        <f>+I927+I893+I806+I787+I756+I745+I701+I690+I646+I637+I590+I572+I545+I532+I519+I503+I464+I357+I328+I317+I281+I254+I214+I201+I176+I140+I113+I85+I62+I37+I51+I10</f>
        <v>1801.8941122344152</v>
      </c>
      <c r="J934" s="30">
        <f t="shared" ref="I934:M935" si="390">+J927+J893+J806+J787+J756+J745+J701+J690+J646+J637+J590+J572+J545+J532+J519+J503+J464+J357+J328+J317+J281+J254+J214+J201+J176+J140+J113+J85+J62+J37+J51+J10</f>
        <v>1699.157436446877</v>
      </c>
      <c r="K934" s="30">
        <f t="shared" si="390"/>
        <v>1719.8925825813128</v>
      </c>
      <c r="L934" s="30">
        <f t="shared" si="390"/>
        <v>1740.8868097461116</v>
      </c>
      <c r="M934" s="30">
        <f t="shared" si="390"/>
        <v>1558.4917269618859</v>
      </c>
    </row>
    <row r="935" spans="2:13" ht="15.75" customHeight="1" thickBot="1" x14ac:dyDescent="0.25">
      <c r="B935" s="138"/>
      <c r="C935" s="139"/>
      <c r="D935" s="139"/>
      <c r="E935" s="140"/>
      <c r="F935" s="110" t="s">
        <v>8</v>
      </c>
      <c r="G935" s="111" t="s">
        <v>2</v>
      </c>
      <c r="H935" s="30">
        <f>+H928+H894+H807+H788+H757+H746+H702+H691+H647+H638+H591+H573+H546+H533+H520+H504+H465+H358+H329+H318+H282+H255+H215+H202+H177+H141+H114+H86+H63+H38+H52+H11</f>
        <v>4500.3516518199458</v>
      </c>
      <c r="I935" s="30">
        <f t="shared" si="390"/>
        <v>1799.1516834065478</v>
      </c>
      <c r="J935" s="30">
        <f t="shared" si="390"/>
        <v>1696.4637521856359</v>
      </c>
      <c r="K935" s="30">
        <f t="shared" si="390"/>
        <v>1717.2506774328742</v>
      </c>
      <c r="L935" s="30">
        <f t="shared" si="390"/>
        <v>1738.2998281595474</v>
      </c>
      <c r="M935" s="30">
        <f t="shared" si="390"/>
        <v>1553.8344579615564</v>
      </c>
    </row>
  </sheetData>
  <mergeCells count="1188">
    <mergeCell ref="D1:M4"/>
    <mergeCell ref="D208:D209"/>
    <mergeCell ref="E208:E209"/>
    <mergeCell ref="D210:D211"/>
    <mergeCell ref="E210:E211"/>
    <mergeCell ref="D212:D213"/>
    <mergeCell ref="E212:E213"/>
    <mergeCell ref="D539:D540"/>
    <mergeCell ref="E539:E540"/>
    <mergeCell ref="D541:D542"/>
    <mergeCell ref="E541:E542"/>
    <mergeCell ref="B578:B579"/>
    <mergeCell ref="C578:C579"/>
    <mergeCell ref="B580:B581"/>
    <mergeCell ref="C580:C581"/>
    <mergeCell ref="B582:B583"/>
    <mergeCell ref="C582:C583"/>
    <mergeCell ref="B584:B585"/>
    <mergeCell ref="C584:C585"/>
    <mergeCell ref="B492:M492"/>
    <mergeCell ref="B493:C494"/>
    <mergeCell ref="F493:G494"/>
    <mergeCell ref="H493:M493"/>
    <mergeCell ref="B495:B496"/>
    <mergeCell ref="C495:C496"/>
    <mergeCell ref="B500:M500"/>
    <mergeCell ref="B321:M321"/>
    <mergeCell ref="B322:C323"/>
    <mergeCell ref="F322:G323"/>
    <mergeCell ref="B296:M296"/>
    <mergeCell ref="B297:C298"/>
    <mergeCell ref="F297:G298"/>
    <mergeCell ref="H297:M297"/>
    <mergeCell ref="B288:B289"/>
    <mergeCell ref="C288:C289"/>
    <mergeCell ref="B290:B291"/>
    <mergeCell ref="C290:C291"/>
    <mergeCell ref="B279:B280"/>
    <mergeCell ref="C279:C280"/>
    <mergeCell ref="F501:G502"/>
    <mergeCell ref="H501:M501"/>
    <mergeCell ref="B541:B542"/>
    <mergeCell ref="C541:C542"/>
    <mergeCell ref="B528:B529"/>
    <mergeCell ref="C528:C529"/>
    <mergeCell ref="B530:B531"/>
    <mergeCell ref="C530:C531"/>
    <mergeCell ref="B523:M523"/>
    <mergeCell ref="B524:C525"/>
    <mergeCell ref="F524:G525"/>
    <mergeCell ref="H524:M524"/>
    <mergeCell ref="B526:B527"/>
    <mergeCell ref="C526:C527"/>
    <mergeCell ref="B501:E502"/>
    <mergeCell ref="B503:E504"/>
    <mergeCell ref="D509:D510"/>
    <mergeCell ref="E509:E510"/>
    <mergeCell ref="B299:C300"/>
    <mergeCell ref="B308:C309"/>
    <mergeCell ref="H29:M29"/>
    <mergeCell ref="B31:B32"/>
    <mergeCell ref="C31:C32"/>
    <mergeCell ref="B34:M34"/>
    <mergeCell ref="F35:G36"/>
    <mergeCell ref="H35:M35"/>
    <mergeCell ref="D29:D30"/>
    <mergeCell ref="E29:E30"/>
    <mergeCell ref="D31:D32"/>
    <mergeCell ref="E31:E32"/>
    <mergeCell ref="D41:D42"/>
    <mergeCell ref="E41:E42"/>
    <mergeCell ref="B45:B46"/>
    <mergeCell ref="C45:C46"/>
    <mergeCell ref="B47:B48"/>
    <mergeCell ref="C47:C48"/>
    <mergeCell ref="B49:B50"/>
    <mergeCell ref="C49:C50"/>
    <mergeCell ref="B268:C269"/>
    <mergeCell ref="F268:G269"/>
    <mergeCell ref="H268:M268"/>
    <mergeCell ref="B270:B271"/>
    <mergeCell ref="C270:C271"/>
    <mergeCell ref="B263:E264"/>
    <mergeCell ref="D268:D269"/>
    <mergeCell ref="E268:E269"/>
    <mergeCell ref="D270:D271"/>
    <mergeCell ref="E270:E271"/>
    <mergeCell ref="B285:M285"/>
    <mergeCell ref="B286:C287"/>
    <mergeCell ref="F286:G287"/>
    <mergeCell ref="H286:M286"/>
    <mergeCell ref="B276:M276"/>
    <mergeCell ref="F277:G278"/>
    <mergeCell ref="H277:M277"/>
    <mergeCell ref="B272:E273"/>
    <mergeCell ref="B277:E278"/>
    <mergeCell ref="B281:E282"/>
    <mergeCell ref="D286:D287"/>
    <mergeCell ref="E286:E287"/>
    <mergeCell ref="B258:M258"/>
    <mergeCell ref="B259:C260"/>
    <mergeCell ref="F259:G260"/>
    <mergeCell ref="H259:M259"/>
    <mergeCell ref="B251:M251"/>
    <mergeCell ref="F252:G253"/>
    <mergeCell ref="H252:M252"/>
    <mergeCell ref="B247:E248"/>
    <mergeCell ref="B254:E255"/>
    <mergeCell ref="B252:E253"/>
    <mergeCell ref="D259:D260"/>
    <mergeCell ref="E259:E260"/>
    <mergeCell ref="D261:D262"/>
    <mergeCell ref="E261:E262"/>
    <mergeCell ref="B261:B262"/>
    <mergeCell ref="C261:C262"/>
    <mergeCell ref="B267:M267"/>
    <mergeCell ref="B242:M242"/>
    <mergeCell ref="B243:C244"/>
    <mergeCell ref="F243:G244"/>
    <mergeCell ref="H243:M243"/>
    <mergeCell ref="B245:B246"/>
    <mergeCell ref="C245:C246"/>
    <mergeCell ref="B233:M233"/>
    <mergeCell ref="B234:C235"/>
    <mergeCell ref="F234:G235"/>
    <mergeCell ref="H234:M234"/>
    <mergeCell ref="B236:B237"/>
    <mergeCell ref="C236:C237"/>
    <mergeCell ref="B229:E230"/>
    <mergeCell ref="D234:D235"/>
    <mergeCell ref="E234:E235"/>
    <mergeCell ref="D236:D237"/>
    <mergeCell ref="E236:E237"/>
    <mergeCell ref="B238:E239"/>
    <mergeCell ref="D243:D244"/>
    <mergeCell ref="E243:E244"/>
    <mergeCell ref="D245:D246"/>
    <mergeCell ref="E245:E246"/>
    <mergeCell ref="B227:B228"/>
    <mergeCell ref="C227:C228"/>
    <mergeCell ref="B218:M218"/>
    <mergeCell ref="B219:C220"/>
    <mergeCell ref="F219:G220"/>
    <mergeCell ref="H219:M219"/>
    <mergeCell ref="B221:B222"/>
    <mergeCell ref="C221:C222"/>
    <mergeCell ref="D219:D220"/>
    <mergeCell ref="E219:E220"/>
    <mergeCell ref="D221:D222"/>
    <mergeCell ref="E221:E222"/>
    <mergeCell ref="D223:D224"/>
    <mergeCell ref="E223:E224"/>
    <mergeCell ref="D225:D226"/>
    <mergeCell ref="E225:E226"/>
    <mergeCell ref="D227:D228"/>
    <mergeCell ref="E227:E228"/>
    <mergeCell ref="C149:C150"/>
    <mergeCell ref="C120:C121"/>
    <mergeCell ref="C158:C159"/>
    <mergeCell ref="B187:B188"/>
    <mergeCell ref="C187:C188"/>
    <mergeCell ref="B189:B190"/>
    <mergeCell ref="C189:C190"/>
    <mergeCell ref="B191:B192"/>
    <mergeCell ref="C191:C192"/>
    <mergeCell ref="B193:B194"/>
    <mergeCell ref="C193:C194"/>
    <mergeCell ref="B197:B198"/>
    <mergeCell ref="C197:C198"/>
    <mergeCell ref="B199:B200"/>
    <mergeCell ref="C199:C200"/>
    <mergeCell ref="C195:C196"/>
    <mergeCell ref="B180:M180"/>
    <mergeCell ref="B181:C182"/>
    <mergeCell ref="F181:G182"/>
    <mergeCell ref="H181:M181"/>
    <mergeCell ref="B167:B168"/>
    <mergeCell ref="B21:B22"/>
    <mergeCell ref="C21:C22"/>
    <mergeCell ref="B5:M5"/>
    <mergeCell ref="B6:C7"/>
    <mergeCell ref="F6:G7"/>
    <mergeCell ref="H6:M6"/>
    <mergeCell ref="B8:B9"/>
    <mergeCell ref="C8:C9"/>
    <mergeCell ref="B14:M14"/>
    <mergeCell ref="B15:C16"/>
    <mergeCell ref="B17:B18"/>
    <mergeCell ref="C17:C18"/>
    <mergeCell ref="B19:B20"/>
    <mergeCell ref="C19:C20"/>
    <mergeCell ref="H15:M15"/>
    <mergeCell ref="F15:G16"/>
    <mergeCell ref="B23:B24"/>
    <mergeCell ref="D120:D121"/>
    <mergeCell ref="E120:E121"/>
    <mergeCell ref="C23:C24"/>
    <mergeCell ref="B71:B72"/>
    <mergeCell ref="C71:C72"/>
    <mergeCell ref="B55:M55"/>
    <mergeCell ref="B56:C57"/>
    <mergeCell ref="F56:G57"/>
    <mergeCell ref="H56:M56"/>
    <mergeCell ref="B66:M66"/>
    <mergeCell ref="B67:C68"/>
    <mergeCell ref="F67:G68"/>
    <mergeCell ref="H67:M67"/>
    <mergeCell ref="B69:B70"/>
    <mergeCell ref="C69:C70"/>
    <mergeCell ref="B58:B59"/>
    <mergeCell ref="C58:C59"/>
    <mergeCell ref="B60:B61"/>
    <mergeCell ref="C60:C61"/>
    <mergeCell ref="B40:M40"/>
    <mergeCell ref="B41:C42"/>
    <mergeCell ref="F41:G42"/>
    <mergeCell ref="B103:C104"/>
    <mergeCell ref="F103:G104"/>
    <mergeCell ref="H103:M103"/>
    <mergeCell ref="B105:B106"/>
    <mergeCell ref="H41:M41"/>
    <mergeCell ref="B43:B44"/>
    <mergeCell ref="C43:C44"/>
    <mergeCell ref="B28:M28"/>
    <mergeCell ref="B29:C30"/>
    <mergeCell ref="F29:G30"/>
    <mergeCell ref="H322:M322"/>
    <mergeCell ref="B324:B325"/>
    <mergeCell ref="C324:C325"/>
    <mergeCell ref="B326:B327"/>
    <mergeCell ref="C326:C327"/>
    <mergeCell ref="B345:M345"/>
    <mergeCell ref="B346:C347"/>
    <mergeCell ref="F346:G347"/>
    <mergeCell ref="H346:M346"/>
    <mergeCell ref="D324:D325"/>
    <mergeCell ref="E324:E325"/>
    <mergeCell ref="D326:D327"/>
    <mergeCell ref="E326:E327"/>
    <mergeCell ref="B328:E329"/>
    <mergeCell ref="B124:B125"/>
    <mergeCell ref="C124:C125"/>
    <mergeCell ref="B314:M314"/>
    <mergeCell ref="F315:G316"/>
    <mergeCell ref="H315:M315"/>
    <mergeCell ref="B305:M305"/>
    <mergeCell ref="B306:C307"/>
    <mergeCell ref="F306:G307"/>
    <mergeCell ref="H306:M306"/>
    <mergeCell ref="B129:M129"/>
    <mergeCell ref="B130:C131"/>
    <mergeCell ref="F130:G131"/>
    <mergeCell ref="H130:M130"/>
    <mergeCell ref="B132:B133"/>
    <mergeCell ref="C132:C133"/>
    <mergeCell ref="B183:B184"/>
    <mergeCell ref="C183:C184"/>
    <mergeCell ref="B185:B186"/>
    <mergeCell ref="F362:G363"/>
    <mergeCell ref="H362:M362"/>
    <mergeCell ref="B364:B365"/>
    <mergeCell ref="C364:C365"/>
    <mergeCell ref="B354:M354"/>
    <mergeCell ref="F355:G356"/>
    <mergeCell ref="H355:M355"/>
    <mergeCell ref="B361:M361"/>
    <mergeCell ref="B348:B349"/>
    <mergeCell ref="C348:C349"/>
    <mergeCell ref="B332:M332"/>
    <mergeCell ref="B333:C334"/>
    <mergeCell ref="F333:G334"/>
    <mergeCell ref="H333:M333"/>
    <mergeCell ref="B335:B336"/>
    <mergeCell ref="C335:C336"/>
    <mergeCell ref="B337:B338"/>
    <mergeCell ref="C337:C338"/>
    <mergeCell ref="B339:B340"/>
    <mergeCell ref="C339:C340"/>
    <mergeCell ref="D333:D334"/>
    <mergeCell ref="E333:E334"/>
    <mergeCell ref="D335:D336"/>
    <mergeCell ref="E335:E336"/>
    <mergeCell ref="B341:E342"/>
    <mergeCell ref="D337:D338"/>
    <mergeCell ref="E337:E338"/>
    <mergeCell ref="D339:D340"/>
    <mergeCell ref="E339:E340"/>
    <mergeCell ref="D346:D347"/>
    <mergeCell ref="E346:E347"/>
    <mergeCell ref="D348:D349"/>
    <mergeCell ref="B366:B367"/>
    <mergeCell ref="C366:C367"/>
    <mergeCell ref="B368:B369"/>
    <mergeCell ref="C368:C369"/>
    <mergeCell ref="B370:B371"/>
    <mergeCell ref="C370:C371"/>
    <mergeCell ref="B410:B411"/>
    <mergeCell ref="C410:C411"/>
    <mergeCell ref="B372:B373"/>
    <mergeCell ref="C372:C373"/>
    <mergeCell ref="B374:B375"/>
    <mergeCell ref="C374:C375"/>
    <mergeCell ref="B376:B377"/>
    <mergeCell ref="C376:C377"/>
    <mergeCell ref="B378:B379"/>
    <mergeCell ref="C378:C379"/>
    <mergeCell ref="B380:B381"/>
    <mergeCell ref="C380:C381"/>
    <mergeCell ref="B382:B383"/>
    <mergeCell ref="C382:C383"/>
    <mergeCell ref="B384:B385"/>
    <mergeCell ref="C384:C385"/>
    <mergeCell ref="B386:B387"/>
    <mergeCell ref="C386:C387"/>
    <mergeCell ref="B398:B399"/>
    <mergeCell ref="C398:C399"/>
    <mergeCell ref="B400:B401"/>
    <mergeCell ref="C400:C401"/>
    <mergeCell ref="B402:B403"/>
    <mergeCell ref="C402:C403"/>
    <mergeCell ref="B404:B405"/>
    <mergeCell ref="C404:C405"/>
    <mergeCell ref="B406:B407"/>
    <mergeCell ref="C406:C407"/>
    <mergeCell ref="B388:B389"/>
    <mergeCell ref="C388:C389"/>
    <mergeCell ref="B390:B391"/>
    <mergeCell ref="C390:C391"/>
    <mergeCell ref="B392:B393"/>
    <mergeCell ref="C392:C393"/>
    <mergeCell ref="B394:B395"/>
    <mergeCell ref="C394:C395"/>
    <mergeCell ref="B396:B397"/>
    <mergeCell ref="C396:C397"/>
    <mergeCell ref="B421:E422"/>
    <mergeCell ref="D426:D427"/>
    <mergeCell ref="E426:E427"/>
    <mergeCell ref="D428:D429"/>
    <mergeCell ref="E428:E429"/>
    <mergeCell ref="D430:D431"/>
    <mergeCell ref="E430:E431"/>
    <mergeCell ref="B432:E433"/>
    <mergeCell ref="B408:B409"/>
    <mergeCell ref="C408:C409"/>
    <mergeCell ref="B416:M416"/>
    <mergeCell ref="B417:C418"/>
    <mergeCell ref="F417:G418"/>
    <mergeCell ref="H417:M417"/>
    <mergeCell ref="B419:B420"/>
    <mergeCell ref="C419:C420"/>
    <mergeCell ref="D419:D420"/>
    <mergeCell ref="E419:E420"/>
    <mergeCell ref="B461:M461"/>
    <mergeCell ref="B445:M445"/>
    <mergeCell ref="B446:C447"/>
    <mergeCell ref="F446:G447"/>
    <mergeCell ref="H446:M446"/>
    <mergeCell ref="B448:B449"/>
    <mergeCell ref="C448:C449"/>
    <mergeCell ref="B453:M453"/>
    <mergeCell ref="B454:C455"/>
    <mergeCell ref="F454:G455"/>
    <mergeCell ref="H454:M454"/>
    <mergeCell ref="B456:B457"/>
    <mergeCell ref="C456:C457"/>
    <mergeCell ref="B450:E451"/>
    <mergeCell ref="D454:D455"/>
    <mergeCell ref="E454:E455"/>
    <mergeCell ref="D456:D457"/>
    <mergeCell ref="E456:E457"/>
    <mergeCell ref="B458:E459"/>
    <mergeCell ref="B515:B516"/>
    <mergeCell ref="C515:C516"/>
    <mergeCell ref="B479:B480"/>
    <mergeCell ref="C479:C480"/>
    <mergeCell ref="B484:M484"/>
    <mergeCell ref="B485:C486"/>
    <mergeCell ref="F485:G486"/>
    <mergeCell ref="H485:M485"/>
    <mergeCell ref="B487:B488"/>
    <mergeCell ref="C487:C488"/>
    <mergeCell ref="F462:G463"/>
    <mergeCell ref="H462:M462"/>
    <mergeCell ref="B468:M468"/>
    <mergeCell ref="B469:C470"/>
    <mergeCell ref="F469:G470"/>
    <mergeCell ref="H469:M469"/>
    <mergeCell ref="D469:D470"/>
    <mergeCell ref="E469:E470"/>
    <mergeCell ref="B476:M476"/>
    <mergeCell ref="B477:C478"/>
    <mergeCell ref="F477:G478"/>
    <mergeCell ref="H477:M477"/>
    <mergeCell ref="B564:C565"/>
    <mergeCell ref="F564:G565"/>
    <mergeCell ref="H564:M564"/>
    <mergeCell ref="B566:B567"/>
    <mergeCell ref="C566:C567"/>
    <mergeCell ref="B569:M569"/>
    <mergeCell ref="F570:G571"/>
    <mergeCell ref="H570:M570"/>
    <mergeCell ref="D556:D557"/>
    <mergeCell ref="H550:M550"/>
    <mergeCell ref="B552:B553"/>
    <mergeCell ref="C552:C553"/>
    <mergeCell ref="B536:M536"/>
    <mergeCell ref="B537:C538"/>
    <mergeCell ref="F537:G538"/>
    <mergeCell ref="H537:M537"/>
    <mergeCell ref="B539:B540"/>
    <mergeCell ref="C539:C540"/>
    <mergeCell ref="B543:B544"/>
    <mergeCell ref="C543:C544"/>
    <mergeCell ref="B549:M549"/>
    <mergeCell ref="B550:C551"/>
    <mergeCell ref="F550:G551"/>
    <mergeCell ref="D543:D544"/>
    <mergeCell ref="E543:E544"/>
    <mergeCell ref="B545:E546"/>
    <mergeCell ref="D537:D538"/>
    <mergeCell ref="B597:B598"/>
    <mergeCell ref="C597:C598"/>
    <mergeCell ref="B599:B600"/>
    <mergeCell ref="C599:C600"/>
    <mergeCell ref="B601:B602"/>
    <mergeCell ref="C601:C602"/>
    <mergeCell ref="D597:D598"/>
    <mergeCell ref="E597:E598"/>
    <mergeCell ref="B603:E604"/>
    <mergeCell ref="D599:D602"/>
    <mergeCell ref="E599:E602"/>
    <mergeCell ref="D608:D609"/>
    <mergeCell ref="E608:E609"/>
    <mergeCell ref="D610:D611"/>
    <mergeCell ref="E610:E611"/>
    <mergeCell ref="B586:B587"/>
    <mergeCell ref="C586:C587"/>
    <mergeCell ref="B594:M594"/>
    <mergeCell ref="B595:C596"/>
    <mergeCell ref="F595:G596"/>
    <mergeCell ref="H595:M595"/>
    <mergeCell ref="B607:M607"/>
    <mergeCell ref="B588:B589"/>
    <mergeCell ref="C588:C589"/>
    <mergeCell ref="D595:D596"/>
    <mergeCell ref="E595:E596"/>
    <mergeCell ref="B616:M616"/>
    <mergeCell ref="B617:C618"/>
    <mergeCell ref="F617:G618"/>
    <mergeCell ref="H617:M617"/>
    <mergeCell ref="B619:B620"/>
    <mergeCell ref="C619:C620"/>
    <mergeCell ref="B625:M625"/>
    <mergeCell ref="B612:E613"/>
    <mergeCell ref="D617:D618"/>
    <mergeCell ref="E617:E618"/>
    <mergeCell ref="D619:D620"/>
    <mergeCell ref="E619:E620"/>
    <mergeCell ref="B621:E622"/>
    <mergeCell ref="B608:C609"/>
    <mergeCell ref="F608:G609"/>
    <mergeCell ref="H608:M608"/>
    <mergeCell ref="B610:B611"/>
    <mergeCell ref="C610:C611"/>
    <mergeCell ref="B637:E638"/>
    <mergeCell ref="D642:D643"/>
    <mergeCell ref="E642:E643"/>
    <mergeCell ref="D644:D645"/>
    <mergeCell ref="E644:E645"/>
    <mergeCell ref="B626:C627"/>
    <mergeCell ref="F626:G627"/>
    <mergeCell ref="H626:M626"/>
    <mergeCell ref="B628:B629"/>
    <mergeCell ref="C628:C629"/>
    <mergeCell ref="B634:M634"/>
    <mergeCell ref="F635:G636"/>
    <mergeCell ref="H635:M635"/>
    <mergeCell ref="D626:D627"/>
    <mergeCell ref="E626:E627"/>
    <mergeCell ref="D628:D629"/>
    <mergeCell ref="E628:E629"/>
    <mergeCell ref="B630:E631"/>
    <mergeCell ref="B635:E636"/>
    <mergeCell ref="B650:M650"/>
    <mergeCell ref="B651:C652"/>
    <mergeCell ref="F651:G652"/>
    <mergeCell ref="H651:M651"/>
    <mergeCell ref="B653:B654"/>
    <mergeCell ref="C653:C654"/>
    <mergeCell ref="B655:B656"/>
    <mergeCell ref="C655:C656"/>
    <mergeCell ref="B646:E647"/>
    <mergeCell ref="D651:D652"/>
    <mergeCell ref="E651:E652"/>
    <mergeCell ref="D653:D654"/>
    <mergeCell ref="E653:E654"/>
    <mergeCell ref="D655:D656"/>
    <mergeCell ref="E655:E656"/>
    <mergeCell ref="B641:M641"/>
    <mergeCell ref="B642:C643"/>
    <mergeCell ref="F642:G643"/>
    <mergeCell ref="H642:M642"/>
    <mergeCell ref="B644:B645"/>
    <mergeCell ref="C644:C645"/>
    <mergeCell ref="B657:B658"/>
    <mergeCell ref="C657:C658"/>
    <mergeCell ref="B659:B660"/>
    <mergeCell ref="C659:C660"/>
    <mergeCell ref="B661:B662"/>
    <mergeCell ref="C661:C662"/>
    <mergeCell ref="B663:B664"/>
    <mergeCell ref="C663:C664"/>
    <mergeCell ref="B665:E666"/>
    <mergeCell ref="D657:D658"/>
    <mergeCell ref="E657:E658"/>
    <mergeCell ref="D659:D660"/>
    <mergeCell ref="E659:E660"/>
    <mergeCell ref="D661:D662"/>
    <mergeCell ref="E661:E662"/>
    <mergeCell ref="D663:D664"/>
    <mergeCell ref="E663:E664"/>
    <mergeCell ref="B723:C724"/>
    <mergeCell ref="F723:G724"/>
    <mergeCell ref="H723:M723"/>
    <mergeCell ref="B725:B726"/>
    <mergeCell ref="C725:C726"/>
    <mergeCell ref="B731:M731"/>
    <mergeCell ref="B732:C733"/>
    <mergeCell ref="F732:G733"/>
    <mergeCell ref="H732:M732"/>
    <mergeCell ref="B670:C671"/>
    <mergeCell ref="F670:G671"/>
    <mergeCell ref="H670:M670"/>
    <mergeCell ref="B672:B673"/>
    <mergeCell ref="C672:C673"/>
    <mergeCell ref="B678:M678"/>
    <mergeCell ref="B679:C680"/>
    <mergeCell ref="F679:G680"/>
    <mergeCell ref="H679:M679"/>
    <mergeCell ref="D670:D671"/>
    <mergeCell ref="E670:E671"/>
    <mergeCell ref="D672:D673"/>
    <mergeCell ref="E672:E673"/>
    <mergeCell ref="B674:E675"/>
    <mergeCell ref="D679:D680"/>
    <mergeCell ref="E679:E680"/>
    <mergeCell ref="B749:M749"/>
    <mergeCell ref="B750:C751"/>
    <mergeCell ref="F750:G751"/>
    <mergeCell ref="H750:M750"/>
    <mergeCell ref="B752:B753"/>
    <mergeCell ref="C752:C753"/>
    <mergeCell ref="B745:E746"/>
    <mergeCell ref="D750:D751"/>
    <mergeCell ref="E750:E751"/>
    <mergeCell ref="B736:B737"/>
    <mergeCell ref="C736:C737"/>
    <mergeCell ref="B742:M742"/>
    <mergeCell ref="F743:G744"/>
    <mergeCell ref="H743:M743"/>
    <mergeCell ref="B734:B735"/>
    <mergeCell ref="C734:C735"/>
    <mergeCell ref="D736:D737"/>
    <mergeCell ref="E736:E737"/>
    <mergeCell ref="B738:E739"/>
    <mergeCell ref="B743:E744"/>
    <mergeCell ref="C754:C755"/>
    <mergeCell ref="B767:B768"/>
    <mergeCell ref="C767:C768"/>
    <mergeCell ref="B775:M775"/>
    <mergeCell ref="B776:C777"/>
    <mergeCell ref="F776:G777"/>
    <mergeCell ref="H776:M776"/>
    <mergeCell ref="B760:M760"/>
    <mergeCell ref="B761:C762"/>
    <mergeCell ref="F761:G762"/>
    <mergeCell ref="H761:M761"/>
    <mergeCell ref="B763:B764"/>
    <mergeCell ref="C763:C764"/>
    <mergeCell ref="B765:B766"/>
    <mergeCell ref="C765:C766"/>
    <mergeCell ref="B769:B770"/>
    <mergeCell ref="C769:C770"/>
    <mergeCell ref="B756:E757"/>
    <mergeCell ref="D752:D755"/>
    <mergeCell ref="E752:E755"/>
    <mergeCell ref="D761:D762"/>
    <mergeCell ref="B806:E807"/>
    <mergeCell ref="B798:B799"/>
    <mergeCell ref="C798:C799"/>
    <mergeCell ref="B800:B801"/>
    <mergeCell ref="C800:C801"/>
    <mergeCell ref="B802:B803"/>
    <mergeCell ref="C802:C803"/>
    <mergeCell ref="B804:B805"/>
    <mergeCell ref="C804:C805"/>
    <mergeCell ref="B791:M791"/>
    <mergeCell ref="B792:C793"/>
    <mergeCell ref="F792:G793"/>
    <mergeCell ref="H792:M792"/>
    <mergeCell ref="B794:B795"/>
    <mergeCell ref="C794:C795"/>
    <mergeCell ref="B796:B797"/>
    <mergeCell ref="C796:C797"/>
    <mergeCell ref="D792:D793"/>
    <mergeCell ref="E792:E793"/>
    <mergeCell ref="D794:D799"/>
    <mergeCell ref="E794:E799"/>
    <mergeCell ref="D804:D805"/>
    <mergeCell ref="B817:B818"/>
    <mergeCell ref="C817:C818"/>
    <mergeCell ref="B819:B820"/>
    <mergeCell ref="C819:C820"/>
    <mergeCell ref="B821:B822"/>
    <mergeCell ref="C821:C822"/>
    <mergeCell ref="B827:M827"/>
    <mergeCell ref="B828:C829"/>
    <mergeCell ref="F828:G829"/>
    <mergeCell ref="H828:M828"/>
    <mergeCell ref="E817:E818"/>
    <mergeCell ref="E819:E820"/>
    <mergeCell ref="E821:E822"/>
    <mergeCell ref="B823:E824"/>
    <mergeCell ref="D828:D829"/>
    <mergeCell ref="E828:E829"/>
    <mergeCell ref="B810:M810"/>
    <mergeCell ref="B811:C812"/>
    <mergeCell ref="F811:G812"/>
    <mergeCell ref="H811:M811"/>
    <mergeCell ref="B813:B814"/>
    <mergeCell ref="C813:C814"/>
    <mergeCell ref="B815:B816"/>
    <mergeCell ref="C815:C816"/>
    <mergeCell ref="B845:M845"/>
    <mergeCell ref="B846:C847"/>
    <mergeCell ref="F846:G847"/>
    <mergeCell ref="H846:M846"/>
    <mergeCell ref="B848:B849"/>
    <mergeCell ref="C848:C849"/>
    <mergeCell ref="B854:M854"/>
    <mergeCell ref="B841:E842"/>
    <mergeCell ref="D846:D847"/>
    <mergeCell ref="E846:E847"/>
    <mergeCell ref="D848:D849"/>
    <mergeCell ref="E848:E849"/>
    <mergeCell ref="B850:E851"/>
    <mergeCell ref="B830:B831"/>
    <mergeCell ref="C830:C831"/>
    <mergeCell ref="B836:M836"/>
    <mergeCell ref="B837:C838"/>
    <mergeCell ref="F837:G838"/>
    <mergeCell ref="H837:M837"/>
    <mergeCell ref="B839:B840"/>
    <mergeCell ref="C839:C840"/>
    <mergeCell ref="D830:D831"/>
    <mergeCell ref="E830:E831"/>
    <mergeCell ref="B832:E833"/>
    <mergeCell ref="D837:D838"/>
    <mergeCell ref="E837:E838"/>
    <mergeCell ref="D839:D840"/>
    <mergeCell ref="E839:E840"/>
    <mergeCell ref="B868:E869"/>
    <mergeCell ref="B855:C856"/>
    <mergeCell ref="F855:G856"/>
    <mergeCell ref="H855:M855"/>
    <mergeCell ref="B857:B858"/>
    <mergeCell ref="C857:C858"/>
    <mergeCell ref="B863:M863"/>
    <mergeCell ref="B864:C865"/>
    <mergeCell ref="F864:G865"/>
    <mergeCell ref="H864:M864"/>
    <mergeCell ref="D855:D856"/>
    <mergeCell ref="E855:E856"/>
    <mergeCell ref="D857:D858"/>
    <mergeCell ref="E857:E858"/>
    <mergeCell ref="D864:D865"/>
    <mergeCell ref="E864:E865"/>
    <mergeCell ref="B859:E860"/>
    <mergeCell ref="F891:G892"/>
    <mergeCell ref="H891:M891"/>
    <mergeCell ref="B897:M897"/>
    <mergeCell ref="B907:C908"/>
    <mergeCell ref="F907:G908"/>
    <mergeCell ref="H907:M907"/>
    <mergeCell ref="B891:E892"/>
    <mergeCell ref="B893:E894"/>
    <mergeCell ref="B881:M881"/>
    <mergeCell ref="B882:C883"/>
    <mergeCell ref="F882:G883"/>
    <mergeCell ref="H882:M882"/>
    <mergeCell ref="B884:B885"/>
    <mergeCell ref="C884:C885"/>
    <mergeCell ref="B890:M890"/>
    <mergeCell ref="D882:D883"/>
    <mergeCell ref="E882:E883"/>
    <mergeCell ref="D884:D885"/>
    <mergeCell ref="E884:E885"/>
    <mergeCell ref="B886:E887"/>
    <mergeCell ref="B1:C4"/>
    <mergeCell ref="B931:M931"/>
    <mergeCell ref="F932:G933"/>
    <mergeCell ref="H932:M932"/>
    <mergeCell ref="B916:C917"/>
    <mergeCell ref="F916:G917"/>
    <mergeCell ref="H916:M916"/>
    <mergeCell ref="B918:B919"/>
    <mergeCell ref="C918:C919"/>
    <mergeCell ref="B924:M924"/>
    <mergeCell ref="F925:G926"/>
    <mergeCell ref="H925:M925"/>
    <mergeCell ref="B906:M906"/>
    <mergeCell ref="B909:B910"/>
    <mergeCell ref="C909:C910"/>
    <mergeCell ref="B915:M915"/>
    <mergeCell ref="B898:C899"/>
    <mergeCell ref="F898:G899"/>
    <mergeCell ref="H898:M898"/>
    <mergeCell ref="B900:B901"/>
    <mergeCell ref="C900:C901"/>
    <mergeCell ref="D898:D899"/>
    <mergeCell ref="E898:E899"/>
    <mergeCell ref="D900:D901"/>
    <mergeCell ref="E900:E901"/>
    <mergeCell ref="B902:E903"/>
    <mergeCell ref="D907:D908"/>
    <mergeCell ref="E907:E908"/>
    <mergeCell ref="D909:D910"/>
    <mergeCell ref="E909:E910"/>
    <mergeCell ref="B911:E912"/>
    <mergeCell ref="F697:G698"/>
    <mergeCell ref="H697:M697"/>
    <mergeCell ref="B681:B682"/>
    <mergeCell ref="C681:C682"/>
    <mergeCell ref="B687:M687"/>
    <mergeCell ref="F688:G689"/>
    <mergeCell ref="H688:M688"/>
    <mergeCell ref="B669:M669"/>
    <mergeCell ref="B76:M76"/>
    <mergeCell ref="B77:C78"/>
    <mergeCell ref="F77:G78"/>
    <mergeCell ref="H77:M77"/>
    <mergeCell ref="B79:B80"/>
    <mergeCell ref="C79:C80"/>
    <mergeCell ref="B82:M82"/>
    <mergeCell ref="F83:G84"/>
    <mergeCell ref="H83:M83"/>
    <mergeCell ref="B90:M90"/>
    <mergeCell ref="B91:C92"/>
    <mergeCell ref="F91:G92"/>
    <mergeCell ref="H91:M91"/>
    <mergeCell ref="B97:B98"/>
    <mergeCell ref="C97:C98"/>
    <mergeCell ref="B93:B94"/>
    <mergeCell ref="C93:C94"/>
    <mergeCell ref="B95:B96"/>
    <mergeCell ref="C95:C96"/>
    <mergeCell ref="D93:D94"/>
    <mergeCell ref="E93:E94"/>
    <mergeCell ref="D95:D96"/>
    <mergeCell ref="E95:E96"/>
    <mergeCell ref="D97:D98"/>
    <mergeCell ref="B25:E26"/>
    <mergeCell ref="D19:D24"/>
    <mergeCell ref="E19:E24"/>
    <mergeCell ref="D6:D7"/>
    <mergeCell ref="E6:E7"/>
    <mergeCell ref="D8:D9"/>
    <mergeCell ref="E8:E9"/>
    <mergeCell ref="B10:E11"/>
    <mergeCell ref="D15:D16"/>
    <mergeCell ref="E15:E16"/>
    <mergeCell ref="D17:D18"/>
    <mergeCell ref="E17:E18"/>
    <mergeCell ref="B110:M110"/>
    <mergeCell ref="F111:G112"/>
    <mergeCell ref="H111:M111"/>
    <mergeCell ref="B120:B121"/>
    <mergeCell ref="C716:C717"/>
    <mergeCell ref="B705:M705"/>
    <mergeCell ref="B706:C707"/>
    <mergeCell ref="F706:G707"/>
    <mergeCell ref="H706:M706"/>
    <mergeCell ref="B708:B709"/>
    <mergeCell ref="C708:C709"/>
    <mergeCell ref="B710:B711"/>
    <mergeCell ref="C710:C711"/>
    <mergeCell ref="B696:M696"/>
    <mergeCell ref="B699:C700"/>
    <mergeCell ref="B137:M137"/>
    <mergeCell ref="F138:G139"/>
    <mergeCell ref="H138:M138"/>
    <mergeCell ref="B712:B713"/>
    <mergeCell ref="C712:C713"/>
    <mergeCell ref="D60:D61"/>
    <mergeCell ref="E60:E61"/>
    <mergeCell ref="B62:E63"/>
    <mergeCell ref="D67:D68"/>
    <mergeCell ref="E67:E68"/>
    <mergeCell ref="D69:D70"/>
    <mergeCell ref="E69:E70"/>
    <mergeCell ref="D71:D72"/>
    <mergeCell ref="E71:E72"/>
    <mergeCell ref="B35:E36"/>
    <mergeCell ref="D43:D46"/>
    <mergeCell ref="E43:E46"/>
    <mergeCell ref="D47:D50"/>
    <mergeCell ref="E47:E50"/>
    <mergeCell ref="D56:D57"/>
    <mergeCell ref="E56:E57"/>
    <mergeCell ref="D58:D59"/>
    <mergeCell ref="E58:E59"/>
    <mergeCell ref="B51:E52"/>
    <mergeCell ref="B37:E38"/>
    <mergeCell ref="B99:E100"/>
    <mergeCell ref="D103:D104"/>
    <mergeCell ref="E103:E104"/>
    <mergeCell ref="D105:D106"/>
    <mergeCell ref="E105:E106"/>
    <mergeCell ref="B111:E112"/>
    <mergeCell ref="B113:E114"/>
    <mergeCell ref="D118:D119"/>
    <mergeCell ref="E118:E119"/>
    <mergeCell ref="B73:E74"/>
    <mergeCell ref="D77:D78"/>
    <mergeCell ref="E77:E78"/>
    <mergeCell ref="D79:D80"/>
    <mergeCell ref="E79:E80"/>
    <mergeCell ref="B83:E84"/>
    <mergeCell ref="B85:E86"/>
    <mergeCell ref="D91:D92"/>
    <mergeCell ref="E91:E92"/>
    <mergeCell ref="C105:C106"/>
    <mergeCell ref="B102:M102"/>
    <mergeCell ref="E97:E98"/>
    <mergeCell ref="B117:M117"/>
    <mergeCell ref="B118:C119"/>
    <mergeCell ref="F118:G119"/>
    <mergeCell ref="H118:M118"/>
    <mergeCell ref="D145:D146"/>
    <mergeCell ref="E145:E146"/>
    <mergeCell ref="D147:D148"/>
    <mergeCell ref="E147:E148"/>
    <mergeCell ref="D149:D150"/>
    <mergeCell ref="E149:E150"/>
    <mergeCell ref="B151:E152"/>
    <mergeCell ref="D156:D157"/>
    <mergeCell ref="E156:E157"/>
    <mergeCell ref="B126:E127"/>
    <mergeCell ref="D122:D125"/>
    <mergeCell ref="E122:E125"/>
    <mergeCell ref="D130:D131"/>
    <mergeCell ref="E130:E131"/>
    <mergeCell ref="D132:D133"/>
    <mergeCell ref="E132:E133"/>
    <mergeCell ref="B134:E135"/>
    <mergeCell ref="B138:E139"/>
    <mergeCell ref="B140:E141"/>
    <mergeCell ref="B122:B123"/>
    <mergeCell ref="C122:C123"/>
    <mergeCell ref="B144:M144"/>
    <mergeCell ref="B145:C146"/>
    <mergeCell ref="F145:G146"/>
    <mergeCell ref="H145:M145"/>
    <mergeCell ref="B147:B148"/>
    <mergeCell ref="C147:C148"/>
    <mergeCell ref="B155:M155"/>
    <mergeCell ref="B156:C157"/>
    <mergeCell ref="F156:G157"/>
    <mergeCell ref="H156:M156"/>
    <mergeCell ref="B149:B150"/>
    <mergeCell ref="D187:D188"/>
    <mergeCell ref="E187:E188"/>
    <mergeCell ref="B176:E177"/>
    <mergeCell ref="B174:E175"/>
    <mergeCell ref="D181:D182"/>
    <mergeCell ref="E181:E182"/>
    <mergeCell ref="D183:D184"/>
    <mergeCell ref="E183:E184"/>
    <mergeCell ref="D185:D186"/>
    <mergeCell ref="E185:E186"/>
    <mergeCell ref="D158:D159"/>
    <mergeCell ref="E158:E159"/>
    <mergeCell ref="B160:E161"/>
    <mergeCell ref="D165:D166"/>
    <mergeCell ref="E165:E166"/>
    <mergeCell ref="D167:D168"/>
    <mergeCell ref="E167:E168"/>
    <mergeCell ref="B169:E170"/>
    <mergeCell ref="C185:C186"/>
    <mergeCell ref="B158:B159"/>
    <mergeCell ref="C167:C168"/>
    <mergeCell ref="B173:M173"/>
    <mergeCell ref="F174:G175"/>
    <mergeCell ref="H174:M174"/>
    <mergeCell ref="B164:M164"/>
    <mergeCell ref="B165:C166"/>
    <mergeCell ref="F165:G166"/>
    <mergeCell ref="H165:M165"/>
    <mergeCell ref="D288:D289"/>
    <mergeCell ref="E288:E289"/>
    <mergeCell ref="B292:E293"/>
    <mergeCell ref="D290:D291"/>
    <mergeCell ref="E290:E291"/>
    <mergeCell ref="D297:D298"/>
    <mergeCell ref="E297:E298"/>
    <mergeCell ref="D299:D300"/>
    <mergeCell ref="E299:E300"/>
    <mergeCell ref="B201:E202"/>
    <mergeCell ref="D189:D200"/>
    <mergeCell ref="E189:E200"/>
    <mergeCell ref="B214:E215"/>
    <mergeCell ref="D206:D207"/>
    <mergeCell ref="E206:E207"/>
    <mergeCell ref="B195:B196"/>
    <mergeCell ref="B210:B211"/>
    <mergeCell ref="C210:C211"/>
    <mergeCell ref="B212:B213"/>
    <mergeCell ref="C212:C213"/>
    <mergeCell ref="B205:M205"/>
    <mergeCell ref="B206:C207"/>
    <mergeCell ref="F206:G207"/>
    <mergeCell ref="H206:M206"/>
    <mergeCell ref="B208:B209"/>
    <mergeCell ref="C208:C209"/>
    <mergeCell ref="B223:B224"/>
    <mergeCell ref="C223:C224"/>
    <mergeCell ref="B225:B226"/>
    <mergeCell ref="C225:C226"/>
    <mergeCell ref="E348:E349"/>
    <mergeCell ref="B350:E351"/>
    <mergeCell ref="B355:E356"/>
    <mergeCell ref="B357:E358"/>
    <mergeCell ref="D362:D363"/>
    <mergeCell ref="E362:E363"/>
    <mergeCell ref="D364:D365"/>
    <mergeCell ref="E364:E365"/>
    <mergeCell ref="B301:E302"/>
    <mergeCell ref="D306:D307"/>
    <mergeCell ref="E306:E307"/>
    <mergeCell ref="D308:D309"/>
    <mergeCell ref="E308:E309"/>
    <mergeCell ref="B310:E311"/>
    <mergeCell ref="B317:E318"/>
    <mergeCell ref="B315:E316"/>
    <mergeCell ref="D322:D323"/>
    <mergeCell ref="E322:E323"/>
    <mergeCell ref="B362:C363"/>
    <mergeCell ref="D376:D377"/>
    <mergeCell ref="E376:E377"/>
    <mergeCell ref="D378:D379"/>
    <mergeCell ref="E378:E379"/>
    <mergeCell ref="D380:D381"/>
    <mergeCell ref="E380:E381"/>
    <mergeCell ref="D382:D383"/>
    <mergeCell ref="E382:E383"/>
    <mergeCell ref="D384:D385"/>
    <mergeCell ref="E384:E385"/>
    <mergeCell ref="D366:D367"/>
    <mergeCell ref="E366:E367"/>
    <mergeCell ref="D368:D369"/>
    <mergeCell ref="E368:E369"/>
    <mergeCell ref="D370:D371"/>
    <mergeCell ref="E370:E371"/>
    <mergeCell ref="D372:D373"/>
    <mergeCell ref="E372:E373"/>
    <mergeCell ref="D374:D375"/>
    <mergeCell ref="E374:E375"/>
    <mergeCell ref="D396:D397"/>
    <mergeCell ref="E396:E397"/>
    <mergeCell ref="D398:D399"/>
    <mergeCell ref="E398:E399"/>
    <mergeCell ref="D400:D401"/>
    <mergeCell ref="E400:E401"/>
    <mergeCell ref="D402:D403"/>
    <mergeCell ref="E402:E403"/>
    <mergeCell ref="D404:D405"/>
    <mergeCell ref="E404:E405"/>
    <mergeCell ref="D386:D387"/>
    <mergeCell ref="E386:E387"/>
    <mergeCell ref="D388:D389"/>
    <mergeCell ref="E388:E389"/>
    <mergeCell ref="D390:D391"/>
    <mergeCell ref="E390:E391"/>
    <mergeCell ref="D392:D393"/>
    <mergeCell ref="E392:E393"/>
    <mergeCell ref="D394:D395"/>
    <mergeCell ref="E394:E395"/>
    <mergeCell ref="D437:D438"/>
    <mergeCell ref="E437:E438"/>
    <mergeCell ref="D439:D440"/>
    <mergeCell ref="E439:E440"/>
    <mergeCell ref="B441:E442"/>
    <mergeCell ref="D446:D447"/>
    <mergeCell ref="E446:E447"/>
    <mergeCell ref="D448:D449"/>
    <mergeCell ref="E448:E449"/>
    <mergeCell ref="D406:D407"/>
    <mergeCell ref="E406:E407"/>
    <mergeCell ref="D408:D409"/>
    <mergeCell ref="E408:E409"/>
    <mergeCell ref="D410:D411"/>
    <mergeCell ref="E410:E411"/>
    <mergeCell ref="B412:E413"/>
    <mergeCell ref="D417:D418"/>
    <mergeCell ref="E417:E418"/>
    <mergeCell ref="B436:M436"/>
    <mergeCell ref="B437:C438"/>
    <mergeCell ref="F437:G438"/>
    <mergeCell ref="H437:M437"/>
    <mergeCell ref="B439:B440"/>
    <mergeCell ref="C439:C440"/>
    <mergeCell ref="B425:M425"/>
    <mergeCell ref="B426:C427"/>
    <mergeCell ref="F426:G427"/>
    <mergeCell ref="H426:M426"/>
    <mergeCell ref="B428:B429"/>
    <mergeCell ref="C428:C429"/>
    <mergeCell ref="B430:B431"/>
    <mergeCell ref="C430:C431"/>
    <mergeCell ref="D511:D516"/>
    <mergeCell ref="E511:E516"/>
    <mergeCell ref="D487:D488"/>
    <mergeCell ref="E487:E488"/>
    <mergeCell ref="D493:D494"/>
    <mergeCell ref="E493:E494"/>
    <mergeCell ref="D495:D496"/>
    <mergeCell ref="E495:E496"/>
    <mergeCell ref="B464:E465"/>
    <mergeCell ref="B462:E463"/>
    <mergeCell ref="B497:E498"/>
    <mergeCell ref="B489:E490"/>
    <mergeCell ref="D471:D472"/>
    <mergeCell ref="E471:E472"/>
    <mergeCell ref="B473:E474"/>
    <mergeCell ref="D477:D478"/>
    <mergeCell ref="E477:E478"/>
    <mergeCell ref="D479:D480"/>
    <mergeCell ref="E479:E480"/>
    <mergeCell ref="B481:E482"/>
    <mergeCell ref="D485:D486"/>
    <mergeCell ref="E485:E486"/>
    <mergeCell ref="B471:B472"/>
    <mergeCell ref="C471:C472"/>
    <mergeCell ref="B508:M508"/>
    <mergeCell ref="B509:C510"/>
    <mergeCell ref="F509:G510"/>
    <mergeCell ref="H509:M509"/>
    <mergeCell ref="B511:B512"/>
    <mergeCell ref="C511:C512"/>
    <mergeCell ref="B513:B514"/>
    <mergeCell ref="C513:C514"/>
    <mergeCell ref="E537:E538"/>
    <mergeCell ref="D550:D551"/>
    <mergeCell ref="E550:E551"/>
    <mergeCell ref="D552:D553"/>
    <mergeCell ref="E552:E553"/>
    <mergeCell ref="D554:D555"/>
    <mergeCell ref="E554:E555"/>
    <mergeCell ref="D524:D525"/>
    <mergeCell ref="E524:E525"/>
    <mergeCell ref="B532:E533"/>
    <mergeCell ref="D526:D531"/>
    <mergeCell ref="E526:E531"/>
    <mergeCell ref="D517:D518"/>
    <mergeCell ref="E517:E518"/>
    <mergeCell ref="B519:E520"/>
    <mergeCell ref="B554:B555"/>
    <mergeCell ref="C554:C555"/>
    <mergeCell ref="B517:B518"/>
    <mergeCell ref="C517:C518"/>
    <mergeCell ref="D584:D585"/>
    <mergeCell ref="E584:E585"/>
    <mergeCell ref="D586:D587"/>
    <mergeCell ref="E586:E587"/>
    <mergeCell ref="D588:D589"/>
    <mergeCell ref="E588:E589"/>
    <mergeCell ref="B590:E591"/>
    <mergeCell ref="D578:D581"/>
    <mergeCell ref="E578:E581"/>
    <mergeCell ref="B572:E573"/>
    <mergeCell ref="D576:D577"/>
    <mergeCell ref="E576:E577"/>
    <mergeCell ref="D582:D583"/>
    <mergeCell ref="E582:E583"/>
    <mergeCell ref="E556:E557"/>
    <mergeCell ref="D558:D559"/>
    <mergeCell ref="E558:E559"/>
    <mergeCell ref="B560:E561"/>
    <mergeCell ref="D564:D565"/>
    <mergeCell ref="E564:E565"/>
    <mergeCell ref="D566:D567"/>
    <mergeCell ref="E566:E567"/>
    <mergeCell ref="B570:E571"/>
    <mergeCell ref="B556:B557"/>
    <mergeCell ref="C556:C557"/>
    <mergeCell ref="B558:B559"/>
    <mergeCell ref="C558:C559"/>
    <mergeCell ref="B575:M575"/>
    <mergeCell ref="B576:C577"/>
    <mergeCell ref="F576:G577"/>
    <mergeCell ref="H576:M576"/>
    <mergeCell ref="B563:M563"/>
    <mergeCell ref="B701:E702"/>
    <mergeCell ref="D706:D707"/>
    <mergeCell ref="E706:E707"/>
    <mergeCell ref="E708:E709"/>
    <mergeCell ref="D708:D717"/>
    <mergeCell ref="E710:E711"/>
    <mergeCell ref="E712:E713"/>
    <mergeCell ref="E714:E715"/>
    <mergeCell ref="E716:E717"/>
    <mergeCell ref="D681:D682"/>
    <mergeCell ref="E681:E682"/>
    <mergeCell ref="B683:E684"/>
    <mergeCell ref="B690:E691"/>
    <mergeCell ref="B688:E689"/>
    <mergeCell ref="D697:D698"/>
    <mergeCell ref="E697:E698"/>
    <mergeCell ref="D699:D700"/>
    <mergeCell ref="E699:E700"/>
    <mergeCell ref="B714:B715"/>
    <mergeCell ref="C714:C715"/>
    <mergeCell ref="B716:B717"/>
    <mergeCell ref="B697:C698"/>
    <mergeCell ref="D776:D777"/>
    <mergeCell ref="E776:E777"/>
    <mergeCell ref="B780:E781"/>
    <mergeCell ref="B787:E788"/>
    <mergeCell ref="B785:E786"/>
    <mergeCell ref="E761:E762"/>
    <mergeCell ref="B771:E772"/>
    <mergeCell ref="D763:D766"/>
    <mergeCell ref="E763:E766"/>
    <mergeCell ref="D767:D768"/>
    <mergeCell ref="E767:E768"/>
    <mergeCell ref="D769:D770"/>
    <mergeCell ref="E769:E770"/>
    <mergeCell ref="B718:E719"/>
    <mergeCell ref="D723:D724"/>
    <mergeCell ref="E723:E724"/>
    <mergeCell ref="D725:D726"/>
    <mergeCell ref="E725:E726"/>
    <mergeCell ref="B727:E728"/>
    <mergeCell ref="D732:D733"/>
    <mergeCell ref="E732:E733"/>
    <mergeCell ref="D734:D735"/>
    <mergeCell ref="E734:E735"/>
    <mergeCell ref="B722:M722"/>
    <mergeCell ref="B778:B779"/>
    <mergeCell ref="C778:C779"/>
    <mergeCell ref="B784:M784"/>
    <mergeCell ref="F785:G786"/>
    <mergeCell ref="H785:M785"/>
    <mergeCell ref="D778:D779"/>
    <mergeCell ref="E778:E779"/>
    <mergeCell ref="B754:B755"/>
    <mergeCell ref="D916:D917"/>
    <mergeCell ref="E916:E917"/>
    <mergeCell ref="D918:D919"/>
    <mergeCell ref="E918:E919"/>
    <mergeCell ref="B920:E921"/>
    <mergeCell ref="B925:E926"/>
    <mergeCell ref="B927:E928"/>
    <mergeCell ref="B932:E933"/>
    <mergeCell ref="B934:E935"/>
    <mergeCell ref="E804:E805"/>
    <mergeCell ref="D800:D803"/>
    <mergeCell ref="E800:E803"/>
    <mergeCell ref="D811:D812"/>
    <mergeCell ref="E811:E812"/>
    <mergeCell ref="E813:E814"/>
    <mergeCell ref="E815:E816"/>
    <mergeCell ref="D813:D822"/>
    <mergeCell ref="B877:E878"/>
    <mergeCell ref="B866:B867"/>
    <mergeCell ref="C866:C867"/>
    <mergeCell ref="B872:M872"/>
    <mergeCell ref="B873:C874"/>
    <mergeCell ref="F873:G874"/>
    <mergeCell ref="H873:M873"/>
    <mergeCell ref="B875:B876"/>
    <mergeCell ref="C875:C876"/>
    <mergeCell ref="D866:D867"/>
    <mergeCell ref="E866:E867"/>
    <mergeCell ref="D873:D874"/>
    <mergeCell ref="E873:E874"/>
    <mergeCell ref="D875:D876"/>
    <mergeCell ref="E875:E876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2020-08-13T13:36:13Z</dcterms:created>
  <dcterms:modified xsi:type="dcterms:W3CDTF">2020-09-17T03:32:52Z</dcterms:modified>
</cp:coreProperties>
</file>