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BRIL JUNIO 2009" sheetId="1" r:id="rId1"/>
    <sheet name="Hoja3" sheetId="2" r:id="rId2"/>
  </sheets>
  <definedNames>
    <definedName name="_xlnm.Print_Titles" localSheetId="0">'ABRIL JUNIO 2009'!$10:$10</definedName>
  </definedNames>
  <calcPr fullCalcOnLoad="1"/>
</workbook>
</file>

<file path=xl/sharedStrings.xml><?xml version="1.0" encoding="utf-8"?>
<sst xmlns="http://schemas.openxmlformats.org/spreadsheetml/2006/main" count="1654" uniqueCount="1335">
  <si>
    <t>CUENTAS POR PAGAR CONSTITUIDAS (CR)</t>
  </si>
  <si>
    <t>CUENTAS POR PAGAR PENDIENTES DE CANCELAR (DB)</t>
  </si>
  <si>
    <t>CUENTAS POR PAGAR CANCELADAS (DB)</t>
  </si>
  <si>
    <t>120204</t>
  </si>
  <si>
    <t>INVERSIONES PATRIMONIALES EN ENTIDADES NO CONTROLADAS</t>
  </si>
  <si>
    <t>120755</t>
  </si>
  <si>
    <t>Sociedades de economía mixta</t>
  </si>
  <si>
    <t>140101</t>
  </si>
  <si>
    <t>Tasas</t>
  </si>
  <si>
    <t>140102</t>
  </si>
  <si>
    <t>140103</t>
  </si>
  <si>
    <t>140104</t>
  </si>
  <si>
    <t>Sanciones</t>
  </si>
  <si>
    <t>Regalías y compensaciones monetarias</t>
  </si>
  <si>
    <t>140159</t>
  </si>
  <si>
    <t>Porcentaje y sobretasa ambiental al impuesto predial</t>
  </si>
  <si>
    <t>141314</t>
  </si>
  <si>
    <t>Otras transferencias</t>
  </si>
  <si>
    <t>ANTICIPOS O SALDOS A FAVOR POR IMPUESTOS Y CONTRIBUCIONES</t>
  </si>
  <si>
    <t>Impuesto a las ventas</t>
  </si>
  <si>
    <t>Retención en la fuente</t>
  </si>
  <si>
    <t>Aportes de capital por cobrar</t>
  </si>
  <si>
    <t>Otros deudores</t>
  </si>
  <si>
    <t>Maquinaria y equipo</t>
  </si>
  <si>
    <t>Equipos de comunicación y computación</t>
  </si>
  <si>
    <t>Equipos de transporte, tracción y elevación</t>
  </si>
  <si>
    <t>Edificios y casas</t>
  </si>
  <si>
    <t>Casetas y campamentos</t>
  </si>
  <si>
    <t>Bodegas y hangares</t>
  </si>
  <si>
    <t>Equipo de construcción</t>
  </si>
  <si>
    <t>Equipo de perforación</t>
  </si>
  <si>
    <t>Maquinaria industrial</t>
  </si>
  <si>
    <t>Equipo agrícola</t>
  </si>
  <si>
    <t>Equipo de enseñanza</t>
  </si>
  <si>
    <t>Herramientas y accesorios</t>
  </si>
  <si>
    <t>Equipo de centros de control</t>
  </si>
  <si>
    <t>Maquinaria y equipo de dragado</t>
  </si>
  <si>
    <t>Equipo de ayuda audiovisual</t>
  </si>
  <si>
    <t xml:space="preserve">Equipo de aseo </t>
  </si>
  <si>
    <t>Equipo de laboratorio</t>
  </si>
  <si>
    <t>Equipo de urgencias</t>
  </si>
  <si>
    <t>MUEBLES, ENSERES Y EQUIPO DE OFICINA</t>
  </si>
  <si>
    <t>Muebles y enseres</t>
  </si>
  <si>
    <t>Equipo y máquina de oficina</t>
  </si>
  <si>
    <t>Otros muebles, enseres y equipo de oficina</t>
  </si>
  <si>
    <t>EQUIPOS DE COMUNICACION Y COMPUTACION</t>
  </si>
  <si>
    <t>Equipo de comunicación</t>
  </si>
  <si>
    <t>Equipo de computación</t>
  </si>
  <si>
    <t>Satélites y antenas</t>
  </si>
  <si>
    <t>EQUIPOS DE TRANSPORTE, TRACCION Y ELEVACION</t>
  </si>
  <si>
    <t>Marítimo y fluvial</t>
  </si>
  <si>
    <t>EQUIPOS DE COMEDOR, COCINA,DESPENSA Y HOTELERIA</t>
  </si>
  <si>
    <t>Equipo de restaurante y cafetería</t>
  </si>
  <si>
    <t>Muebles, enseres y equipo de oficina</t>
  </si>
  <si>
    <t>Equipos de comedor, cocina, despensa y hotelería</t>
  </si>
  <si>
    <t>BIENES Y SERVICIOS PAGADOS POR ANTICIPADO</t>
  </si>
  <si>
    <t>Materiales y suministros</t>
  </si>
  <si>
    <t>Estudios y proyectos</t>
  </si>
  <si>
    <t>Elementos de aseo, lavandería y cafetería</t>
  </si>
  <si>
    <t>Combustibles y lubricantes</t>
  </si>
  <si>
    <t>191502</t>
  </si>
  <si>
    <t>191590</t>
  </si>
  <si>
    <t>Otras obras y mejoras en propiedad ajena</t>
  </si>
  <si>
    <t>197005</t>
  </si>
  <si>
    <t>Derechos</t>
  </si>
  <si>
    <t>197007</t>
  </si>
  <si>
    <t xml:space="preserve">AMORTIZACION ACUMULADA DE INTANGIBLES (CR) </t>
  </si>
  <si>
    <t>197505</t>
  </si>
  <si>
    <t>199934</t>
  </si>
  <si>
    <t>Inversiones en sociedades de economía mixta</t>
  </si>
  <si>
    <t>PASIVOS</t>
  </si>
  <si>
    <t>Bienes y servicios</t>
  </si>
  <si>
    <t>Servicios públicos</t>
  </si>
  <si>
    <t>Viáticos y gastos de viaje</t>
  </si>
  <si>
    <t xml:space="preserve">Aportes a fondos pensionales </t>
  </si>
  <si>
    <t>Aportes a seguridad social en salud</t>
  </si>
  <si>
    <t>Aportes al ICBF, SENA y cajas de compensación</t>
  </si>
  <si>
    <t>Fondos de empleados</t>
  </si>
  <si>
    <t>Embargos judiciales</t>
  </si>
  <si>
    <t>Aporte riesgos profesionales</t>
  </si>
  <si>
    <t>242552</t>
  </si>
  <si>
    <t>Otros acreedores</t>
  </si>
  <si>
    <t>243627</t>
  </si>
  <si>
    <t>Retención de impuesto de industria y comercio por compras</t>
  </si>
  <si>
    <t>IMPUESTOS, CONTRIBUCIONES Y TASAS POR PAGAR</t>
  </si>
  <si>
    <t>244023</t>
  </si>
  <si>
    <t xml:space="preserve">Venta de bienes    </t>
  </si>
  <si>
    <t>Venta de servicios</t>
  </si>
  <si>
    <t>Compra de bienes (db)</t>
  </si>
  <si>
    <t>Compra de servicios (db)</t>
  </si>
  <si>
    <t>Nómina por pagar</t>
  </si>
  <si>
    <t>Cesantías</t>
  </si>
  <si>
    <t>Prima de vacaciones</t>
  </si>
  <si>
    <t>Prima de servicios</t>
  </si>
  <si>
    <t>Otros salarios y prestaciones sociales</t>
  </si>
  <si>
    <t>PENSIONES Y PRESTACIONES ECONOMICAS POR PAGAR</t>
  </si>
  <si>
    <t xml:space="preserve">Pensiones de jubilación patronales </t>
  </si>
  <si>
    <t>Prima de navidad</t>
  </si>
  <si>
    <t>Capital fiscal</t>
  </si>
  <si>
    <t>Utilidad o excedente del ejercicio</t>
  </si>
  <si>
    <t>En especie</t>
  </si>
  <si>
    <t>324034</t>
  </si>
  <si>
    <t>325525</t>
  </si>
  <si>
    <t>Bienes</t>
  </si>
  <si>
    <t>325530</t>
  </si>
  <si>
    <t>Bienes pendientes de legalizar</t>
  </si>
  <si>
    <t>327000</t>
  </si>
  <si>
    <t>PROVISIONES, DEPRECIACIONES Y AMORTIZACIONES (DB)</t>
  </si>
  <si>
    <t>327006</t>
  </si>
  <si>
    <t>Amortización de otros activos</t>
  </si>
  <si>
    <t>DEPOSITOS EN INSTITUCIONES FINANCIERAS</t>
  </si>
  <si>
    <t xml:space="preserve">Cuenta corriente </t>
  </si>
  <si>
    <t>Cuenta de Ahorro</t>
  </si>
  <si>
    <t>DEPARTAMENTO</t>
  </si>
  <si>
    <t>MUNICIPIO</t>
  </si>
  <si>
    <t>ENTIDAD</t>
  </si>
  <si>
    <t>CODIGO</t>
  </si>
  <si>
    <t>FECHA DE CORTE</t>
  </si>
  <si>
    <t>Periodo de movimiento</t>
  </si>
  <si>
    <t>Codigo Contable</t>
  </si>
  <si>
    <t>Nombre de la Cuenta</t>
  </si>
  <si>
    <t>Saldo Inicial</t>
  </si>
  <si>
    <t>Saldo Final</t>
  </si>
  <si>
    <t>Saldo final Corriente</t>
  </si>
  <si>
    <t>Saldo Final No Corriente</t>
  </si>
  <si>
    <t>CUENTAS POR PAGAR</t>
  </si>
  <si>
    <t>ACTIVO</t>
  </si>
  <si>
    <t>EFECTIVO</t>
  </si>
  <si>
    <t>DEUDORES</t>
  </si>
  <si>
    <t>PROPIEDADES, PLANTA Y EQUIPO</t>
  </si>
  <si>
    <t>TERRENOS</t>
  </si>
  <si>
    <t>Urbanos</t>
  </si>
  <si>
    <t>Rurales</t>
  </si>
  <si>
    <t>EDIFICACIONES</t>
  </si>
  <si>
    <t>MAQUINARIA Y EQUIPO</t>
  </si>
  <si>
    <t>Terrestre</t>
  </si>
  <si>
    <t>Terrenos</t>
  </si>
  <si>
    <t>Edificaciones</t>
  </si>
  <si>
    <t>OTROS ACTIVOS</t>
  </si>
  <si>
    <t>VALORIZACIONES</t>
  </si>
  <si>
    <t>ACREEDORES</t>
  </si>
  <si>
    <t>OBLIGACIONES LABORALES Y DE SEGURIDAD SOCIAL INTEGRAL</t>
  </si>
  <si>
    <t>SALARIOS Y PRESTACIONES SOCIALES</t>
  </si>
  <si>
    <t>PASIVOS ESTIMADOS</t>
  </si>
  <si>
    <t>PATRIMONIO</t>
  </si>
  <si>
    <t>CAPITAL FISCAL</t>
  </si>
  <si>
    <t>INGRESOS</t>
  </si>
  <si>
    <t>NO TRIBUTARIOS</t>
  </si>
  <si>
    <t>VENTA DE SERVICIOS</t>
  </si>
  <si>
    <t>TRANSFERENCIAS</t>
  </si>
  <si>
    <t>FINANCIEROS</t>
  </si>
  <si>
    <t>SUELDOS Y SALARIOS</t>
  </si>
  <si>
    <t>Honorarios</t>
  </si>
  <si>
    <t>CONTRIBUCIONES IMPUTADAS</t>
  </si>
  <si>
    <t>CONTRIBUCIONES EFECTIVAS</t>
  </si>
  <si>
    <t>Publicidad y propaganda</t>
  </si>
  <si>
    <t>OTROS GASTOS</t>
  </si>
  <si>
    <t>CIERRE DE INGRESOS, GASTOS Y COSTOS</t>
  </si>
  <si>
    <t>Cifras en Miles de Pesos</t>
  </si>
  <si>
    <t>000000</t>
  </si>
  <si>
    <t>020000</t>
  </si>
  <si>
    <t>030000</t>
  </si>
  <si>
    <t>050000</t>
  </si>
  <si>
    <t>070000</t>
  </si>
  <si>
    <t>080000</t>
  </si>
  <si>
    <t>100000</t>
  </si>
  <si>
    <t>110000</t>
  </si>
  <si>
    <t>110500</t>
  </si>
  <si>
    <t>CAJA</t>
  </si>
  <si>
    <t>110501</t>
  </si>
  <si>
    <t xml:space="preserve">Caja Principal    </t>
  </si>
  <si>
    <t>111000</t>
  </si>
  <si>
    <t>120000</t>
  </si>
  <si>
    <t xml:space="preserve">Derechos en fondos de valores y fiducias de inversión </t>
  </si>
  <si>
    <t>140000</t>
  </si>
  <si>
    <t>140100</t>
  </si>
  <si>
    <t>INGRESOS NO TRIBUTARIOS</t>
  </si>
  <si>
    <t>Intereses</t>
  </si>
  <si>
    <t>140108</t>
  </si>
  <si>
    <t>Tasa por contaminación de recursos naturales</t>
  </si>
  <si>
    <t>141300</t>
  </si>
  <si>
    <t>TRANSFERENCIAS POR COBRAR</t>
  </si>
  <si>
    <t>142000</t>
  </si>
  <si>
    <t>AVANCES Y ANTICIPOS ENTREGADOS</t>
  </si>
  <si>
    <t>142003</t>
  </si>
  <si>
    <t>Anticipos sobre convenios y acuerdos</t>
  </si>
  <si>
    <t>142011</t>
  </si>
  <si>
    <t>Avances para viáticos y gastos de viaje</t>
  </si>
  <si>
    <t>142012</t>
  </si>
  <si>
    <t>Anticipo para adquisición de Bienes y Servicios</t>
  </si>
  <si>
    <t>142200</t>
  </si>
  <si>
    <t>142202</t>
  </si>
  <si>
    <t>142210</t>
  </si>
  <si>
    <t>147000</t>
  </si>
  <si>
    <t>OTROS DEUDORES</t>
  </si>
  <si>
    <t>Arrendamientos</t>
  </si>
  <si>
    <t>147090</t>
  </si>
  <si>
    <t>Otros Deudores</t>
  </si>
  <si>
    <t>148000</t>
  </si>
  <si>
    <t>PROVISION PARA DEUDORES (CR)</t>
  </si>
  <si>
    <t>148090</t>
  </si>
  <si>
    <t>160000</t>
  </si>
  <si>
    <t>160500</t>
  </si>
  <si>
    <t>160501</t>
  </si>
  <si>
    <t>160502</t>
  </si>
  <si>
    <t>163500</t>
  </si>
  <si>
    <t>BIENES MUEBLES EN BODEGA</t>
  </si>
  <si>
    <t>163501</t>
  </si>
  <si>
    <t>163504</t>
  </si>
  <si>
    <t>164000</t>
  </si>
  <si>
    <t>164001</t>
  </si>
  <si>
    <t>164014</t>
  </si>
  <si>
    <t>Invernaderos</t>
  </si>
  <si>
    <t>164015</t>
  </si>
  <si>
    <t>164018</t>
  </si>
  <si>
    <t>164020</t>
  </si>
  <si>
    <t>Estanques</t>
  </si>
  <si>
    <t>165500</t>
  </si>
  <si>
    <t>165501</t>
  </si>
  <si>
    <t>165503</t>
  </si>
  <si>
    <t>165504</t>
  </si>
  <si>
    <t>165508</t>
  </si>
  <si>
    <t>165509</t>
  </si>
  <si>
    <t>165511</t>
  </si>
  <si>
    <t>166000</t>
  </si>
  <si>
    <t>EQUIPO  MEDICO Y CIENTIFICO</t>
  </si>
  <si>
    <t>166002</t>
  </si>
  <si>
    <t>166003</t>
  </si>
  <si>
    <t>166500</t>
  </si>
  <si>
    <t>166501</t>
  </si>
  <si>
    <t>166502</t>
  </si>
  <si>
    <t>166590</t>
  </si>
  <si>
    <t>167000</t>
  </si>
  <si>
    <t>167001</t>
  </si>
  <si>
    <t>167002</t>
  </si>
  <si>
    <t>167004</t>
  </si>
  <si>
    <t>167500</t>
  </si>
  <si>
    <t>167502</t>
  </si>
  <si>
    <t>168000</t>
  </si>
  <si>
    <t>168002</t>
  </si>
  <si>
    <t>168500</t>
  </si>
  <si>
    <t>DEPRECIACION ACUMULADA (CR)</t>
  </si>
  <si>
    <t>168501</t>
  </si>
  <si>
    <t>168504</t>
  </si>
  <si>
    <t>168505</t>
  </si>
  <si>
    <t>168506</t>
  </si>
  <si>
    <t>168507</t>
  </si>
  <si>
    <t>168508</t>
  </si>
  <si>
    <t>168509</t>
  </si>
  <si>
    <t>PROVISIONES PARA PROTECCION DE PROPIEDADES, PLANTA Y EQUIPO(CR)</t>
  </si>
  <si>
    <t>190000</t>
  </si>
  <si>
    <t>190500</t>
  </si>
  <si>
    <t>191000</t>
  </si>
  <si>
    <t>CARGOS DIFERIDOS</t>
  </si>
  <si>
    <t>191001</t>
  </si>
  <si>
    <t>191008</t>
  </si>
  <si>
    <t>191021</t>
  </si>
  <si>
    <t>191022</t>
  </si>
  <si>
    <t>OBRAS Y MEJORAS EN PROPIEDAD AJENA</t>
  </si>
  <si>
    <t>INTANGIBLES</t>
  </si>
  <si>
    <t>Licencias</t>
  </si>
  <si>
    <t>Software</t>
  </si>
  <si>
    <t>199900</t>
  </si>
  <si>
    <t>200000</t>
  </si>
  <si>
    <t>240000</t>
  </si>
  <si>
    <t>240100</t>
  </si>
  <si>
    <t>ADQUISICION DE BIENES Y SERVICIOS NACIONALES</t>
  </si>
  <si>
    <t>240101</t>
  </si>
  <si>
    <t>242500</t>
  </si>
  <si>
    <t>242504</t>
  </si>
  <si>
    <t>242507</t>
  </si>
  <si>
    <t>242508</t>
  </si>
  <si>
    <t>242510</t>
  </si>
  <si>
    <t>Seguros</t>
  </si>
  <si>
    <t>242513</t>
  </si>
  <si>
    <t>Saldos a favor de beneficiarios</t>
  </si>
  <si>
    <t>242518</t>
  </si>
  <si>
    <t>242520</t>
  </si>
  <si>
    <t>242521</t>
  </si>
  <si>
    <t>Sindicatos</t>
  </si>
  <si>
    <t>242522</t>
  </si>
  <si>
    <t>Cooperativas</t>
  </si>
  <si>
    <t>242523</t>
  </si>
  <si>
    <t>242524</t>
  </si>
  <si>
    <t>242532</t>
  </si>
  <si>
    <t>242535</t>
  </si>
  <si>
    <t>Libranzas</t>
  </si>
  <si>
    <t>242590</t>
  </si>
  <si>
    <t>243600</t>
  </si>
  <si>
    <t>RETENCION EN LA FUENTE E IMPUESTO DE TIMBRE</t>
  </si>
  <si>
    <t>243601</t>
  </si>
  <si>
    <t>Salarios y pagos laborales</t>
  </si>
  <si>
    <t>243603</t>
  </si>
  <si>
    <t>243605</t>
  </si>
  <si>
    <t>Servicios</t>
  </si>
  <si>
    <t>243606</t>
  </si>
  <si>
    <t>243608</t>
  </si>
  <si>
    <t>Compras</t>
  </si>
  <si>
    <t>243625</t>
  </si>
  <si>
    <t>Impuesto a las ventas retenido por consignar</t>
  </si>
  <si>
    <t>243690</t>
  </si>
  <si>
    <t>Otras retenciones</t>
  </si>
  <si>
    <t>243698</t>
  </si>
  <si>
    <t>Impuesto de timbre</t>
  </si>
  <si>
    <t>244000</t>
  </si>
  <si>
    <t>Contribuciones</t>
  </si>
  <si>
    <t>244500</t>
  </si>
  <si>
    <t>IMPUESTO AL VALOR AGREGADO - IVA</t>
  </si>
  <si>
    <t>244501</t>
  </si>
  <si>
    <t>244502</t>
  </si>
  <si>
    <t>244505</t>
  </si>
  <si>
    <t>244506</t>
  </si>
  <si>
    <t>245000</t>
  </si>
  <si>
    <t>AVANCES Y ANTICIPOS RECIBIDOS</t>
  </si>
  <si>
    <t>245003</t>
  </si>
  <si>
    <t>OTRAS CUENTAS POR PAGAR</t>
  </si>
  <si>
    <t>Cuotas partes pensionales</t>
  </si>
  <si>
    <t>250000</t>
  </si>
  <si>
    <t>250500</t>
  </si>
  <si>
    <t>250502</t>
  </si>
  <si>
    <t>Cesantias</t>
  </si>
  <si>
    <t>Vacaciones</t>
  </si>
  <si>
    <t>250505</t>
  </si>
  <si>
    <t>250506</t>
  </si>
  <si>
    <t>250512</t>
  </si>
  <si>
    <t>Bonificaciones</t>
  </si>
  <si>
    <t>270000</t>
  </si>
  <si>
    <t>271000</t>
  </si>
  <si>
    <t>PROVISION PARA CONTINGENCIAS</t>
  </si>
  <si>
    <t>271005</t>
  </si>
  <si>
    <t>Litigios o demandas</t>
  </si>
  <si>
    <t>271500</t>
  </si>
  <si>
    <t>PROVISION PARA PRESTACIONES SOCIALES</t>
  </si>
  <si>
    <t>271503</t>
  </si>
  <si>
    <t>271504</t>
  </si>
  <si>
    <t>271506</t>
  </si>
  <si>
    <t>271507</t>
  </si>
  <si>
    <t>271509</t>
  </si>
  <si>
    <t>OTROS PASIVOS</t>
  </si>
  <si>
    <t>INGRESOS RECIBIDOS POR ANTICIPADO</t>
  </si>
  <si>
    <t xml:space="preserve">Intereses    </t>
  </si>
  <si>
    <t>291090</t>
  </si>
  <si>
    <t>Otros ingresos recibidos por anticipado</t>
  </si>
  <si>
    <t>300000</t>
  </si>
  <si>
    <t>320000</t>
  </si>
  <si>
    <t>PATRIMONIO INSTITUCIONAL</t>
  </si>
  <si>
    <t>320800</t>
  </si>
  <si>
    <t>320801</t>
  </si>
  <si>
    <t>322500</t>
  </si>
  <si>
    <t>RESULTADOS DE EJERCICIOS ANTERIORES</t>
  </si>
  <si>
    <t>322501</t>
  </si>
  <si>
    <t>Utilidad o Excedentes Acumulados</t>
  </si>
  <si>
    <t>322502</t>
  </si>
  <si>
    <t>Pérdida o déficit acumulados</t>
  </si>
  <si>
    <t>323000</t>
  </si>
  <si>
    <t>RESULTADOS DEL EJERCICIO</t>
  </si>
  <si>
    <t>323001</t>
  </si>
  <si>
    <t>323500</t>
  </si>
  <si>
    <t>SUPERAVIT POR DONACION</t>
  </si>
  <si>
    <t>323502</t>
  </si>
  <si>
    <t>324000</t>
  </si>
  <si>
    <t>SUPERAVIT POR VALORIZACION</t>
  </si>
  <si>
    <t>325500</t>
  </si>
  <si>
    <t>PATRIMONIO INSTITUCIONAL INCORPORADO</t>
  </si>
  <si>
    <t>400000</t>
  </si>
  <si>
    <t>410000</t>
  </si>
  <si>
    <t>INGRESOS FISCALES</t>
  </si>
  <si>
    <t>411000</t>
  </si>
  <si>
    <t xml:space="preserve">Tasas     </t>
  </si>
  <si>
    <t>411002</t>
  </si>
  <si>
    <t>Multas</t>
  </si>
  <si>
    <t>411003</t>
  </si>
  <si>
    <t>411017</t>
  </si>
  <si>
    <t>411090</t>
  </si>
  <si>
    <t>420000</t>
  </si>
  <si>
    <t>VENTA DE BIENES</t>
  </si>
  <si>
    <t>420100</t>
  </si>
  <si>
    <t>PRODUCTOS AGROPECUARIOS, DE SILVICULTURA Y PESCA</t>
  </si>
  <si>
    <t>420102</t>
  </si>
  <si>
    <t>420103</t>
  </si>
  <si>
    <t>430000</t>
  </si>
  <si>
    <t>439000</t>
  </si>
  <si>
    <t>OTROS SERVICIOS</t>
  </si>
  <si>
    <t>439004</t>
  </si>
  <si>
    <t>439016</t>
  </si>
  <si>
    <t>Recreativos, culturales y deportivos</t>
  </si>
  <si>
    <t>439090</t>
  </si>
  <si>
    <t>440000</t>
  </si>
  <si>
    <t>470000</t>
  </si>
  <si>
    <t>OPERACIONES INTERINSTITUCIONALES</t>
  </si>
  <si>
    <t>470500</t>
  </si>
  <si>
    <t>480000</t>
  </si>
  <si>
    <t>OTROS INGRESOS</t>
  </si>
  <si>
    <t>480500</t>
  </si>
  <si>
    <t>480522</t>
  </si>
  <si>
    <t>481000</t>
  </si>
  <si>
    <t>EXTRAORDINARIOS</t>
  </si>
  <si>
    <t>Sobrantes</t>
  </si>
  <si>
    <t>481008</t>
  </si>
  <si>
    <t>Recuperaciones</t>
  </si>
  <si>
    <t>Publicaciones</t>
  </si>
  <si>
    <t>AJUSTE DE EJERCICIOS ANTERIORES</t>
  </si>
  <si>
    <t>500000</t>
  </si>
  <si>
    <t>G A S T O S</t>
  </si>
  <si>
    <t>510000</t>
  </si>
  <si>
    <t>510100</t>
  </si>
  <si>
    <t>510101</t>
  </si>
  <si>
    <t>510109</t>
  </si>
  <si>
    <t>510113</t>
  </si>
  <si>
    <t>510114</t>
  </si>
  <si>
    <t>510117</t>
  </si>
  <si>
    <t>510118</t>
  </si>
  <si>
    <t>510124</t>
  </si>
  <si>
    <t>510130</t>
  </si>
  <si>
    <t>510150</t>
  </si>
  <si>
    <t>510152</t>
  </si>
  <si>
    <t>510160</t>
  </si>
  <si>
    <t>510200</t>
  </si>
  <si>
    <t xml:space="preserve">Indemnizaciones   </t>
  </si>
  <si>
    <t>510300</t>
  </si>
  <si>
    <t>510302</t>
  </si>
  <si>
    <t>Aportes a Cajas de Compensacion Familiar</t>
  </si>
  <si>
    <t>510303</t>
  </si>
  <si>
    <t>Cotizaciones a Seguridad Social en Salud</t>
  </si>
  <si>
    <t>510305</t>
  </si>
  <si>
    <t>Cotizaciones a Riesgos Profesionales</t>
  </si>
  <si>
    <t>510307</t>
  </si>
  <si>
    <t>510400</t>
  </si>
  <si>
    <t>APORTES SOBRE LA NOMINA</t>
  </si>
  <si>
    <t>510401</t>
  </si>
  <si>
    <t>Aportes al  ICBF</t>
  </si>
  <si>
    <t>510402</t>
  </si>
  <si>
    <t>Aportes al  SENA</t>
  </si>
  <si>
    <t>511100</t>
  </si>
  <si>
    <t>G E N E R A L E S</t>
  </si>
  <si>
    <t>511114</t>
  </si>
  <si>
    <t>511119</t>
  </si>
  <si>
    <t>511120</t>
  </si>
  <si>
    <t>511121</t>
  </si>
  <si>
    <t>Fotocopias</t>
  </si>
  <si>
    <t>511123</t>
  </si>
  <si>
    <t>511125</t>
  </si>
  <si>
    <t>512000</t>
  </si>
  <si>
    <t>512001</t>
  </si>
  <si>
    <t>512011</t>
  </si>
  <si>
    <t>512024</t>
  </si>
  <si>
    <t>530000</t>
  </si>
  <si>
    <t>530400</t>
  </si>
  <si>
    <t>PROVISION PARA DEUDORES</t>
  </si>
  <si>
    <t>530490</t>
  </si>
  <si>
    <t>580000</t>
  </si>
  <si>
    <t>581000</t>
  </si>
  <si>
    <t>581500</t>
  </si>
  <si>
    <t>800000</t>
  </si>
  <si>
    <t>CUENTAS DE ORDEN DEUDORAS</t>
  </si>
  <si>
    <t>810000</t>
  </si>
  <si>
    <t>DERECHOS CONTINGENTES</t>
  </si>
  <si>
    <t>812000</t>
  </si>
  <si>
    <t>LITIGIOS Y DEMANDAS</t>
  </si>
  <si>
    <t>Penales</t>
  </si>
  <si>
    <t>Administrativas</t>
  </si>
  <si>
    <t>812090</t>
  </si>
  <si>
    <t>Otros Litigios y Demandas</t>
  </si>
  <si>
    <t>DEUDORAS DE CONTROL</t>
  </si>
  <si>
    <t>831500</t>
  </si>
  <si>
    <t>ACTIVOS TOTALMENTE DEPRECIADOS, AGOTADOS O AMORTIZADOS</t>
  </si>
  <si>
    <t>890000</t>
  </si>
  <si>
    <t>DEUDORAS  POR CONTRA (CR)</t>
  </si>
  <si>
    <t>890500</t>
  </si>
  <si>
    <t>DERECHOS  CONTIGENTES POR CONTRA (CR)</t>
  </si>
  <si>
    <t>890506</t>
  </si>
  <si>
    <t>DEUDORAS DE CONTROL POR CONTRA (CR)</t>
  </si>
  <si>
    <t>891506</t>
  </si>
  <si>
    <t>Activos totalmente depreciados, agotados o amortizados</t>
  </si>
  <si>
    <t>900000</t>
  </si>
  <si>
    <t>CUENTAS DE ORDEN ACREEDORAS</t>
  </si>
  <si>
    <t>910000</t>
  </si>
  <si>
    <t>RESPOSABILIDADES CONTIGENTES</t>
  </si>
  <si>
    <t>912000</t>
  </si>
  <si>
    <t>912001</t>
  </si>
  <si>
    <t>Civiles</t>
  </si>
  <si>
    <t>Laborales</t>
  </si>
  <si>
    <t xml:space="preserve">Administrativos    </t>
  </si>
  <si>
    <t>912090</t>
  </si>
  <si>
    <t>Otras obligaciones por litigios o demandas</t>
  </si>
  <si>
    <t>930000</t>
  </si>
  <si>
    <t>ACREEDORAS DE CONTROL</t>
  </si>
  <si>
    <t>930600</t>
  </si>
  <si>
    <t>BIENES RECIBIDOS EN CUSTODIA</t>
  </si>
  <si>
    <t>930690</t>
  </si>
  <si>
    <t>Otros Bienes Recibidos en Custodia</t>
  </si>
  <si>
    <t>BIENES RECIBIDOS DE TERCEROS</t>
  </si>
  <si>
    <t>Equipo médico y científico</t>
  </si>
  <si>
    <t>990000</t>
  </si>
  <si>
    <t>ACREEDORAS POR CONTRA (DB)</t>
  </si>
  <si>
    <t>990500</t>
  </si>
  <si>
    <t>RESPONSABILIDADES CONTIGENTES POR CONTRA (DB)</t>
  </si>
  <si>
    <t>990505</t>
  </si>
  <si>
    <t>ACREEDORAS DE CONTROL POR CONTRA (Db)</t>
  </si>
  <si>
    <t>Bienes Recibidos en Custodia</t>
  </si>
  <si>
    <t>991506</t>
  </si>
  <si>
    <t>Bienes Recibidos de Terceros</t>
  </si>
  <si>
    <t>NARIÑO</t>
  </si>
  <si>
    <t>PASTO</t>
  </si>
  <si>
    <t>CORPONARIÑO</t>
  </si>
  <si>
    <t>020752000</t>
  </si>
  <si>
    <t>Movimiento Crédito</t>
  </si>
  <si>
    <t>Movimiento Débito</t>
  </si>
  <si>
    <t>163505</t>
  </si>
  <si>
    <t>250501</t>
  </si>
  <si>
    <t>250590</t>
  </si>
  <si>
    <t>251000</t>
  </si>
  <si>
    <t>251001</t>
  </si>
  <si>
    <t>161500</t>
  </si>
  <si>
    <t>CONSTRUCCIONES EN CURSO</t>
  </si>
  <si>
    <t>161501</t>
  </si>
  <si>
    <t>190506</t>
  </si>
  <si>
    <t>191501</t>
  </si>
  <si>
    <t>581003</t>
  </si>
  <si>
    <t>Ajustes o mermas sin responsabilidad</t>
  </si>
  <si>
    <t>939000</t>
  </si>
  <si>
    <t>OTRAS CUENTAS ACREEDORAS DE CONTROL</t>
  </si>
  <si>
    <t>939002</t>
  </si>
  <si>
    <t>Anticipos y Fondos en Administración</t>
  </si>
  <si>
    <t>991590</t>
  </si>
  <si>
    <t>Otras Cuentas Acreedoras de Control</t>
  </si>
  <si>
    <t>020200</t>
  </si>
  <si>
    <t>020265</t>
  </si>
  <si>
    <t>020300</t>
  </si>
  <si>
    <t>020309</t>
  </si>
  <si>
    <t>020310</t>
  </si>
  <si>
    <t>020323</t>
  </si>
  <si>
    <t>020336</t>
  </si>
  <si>
    <t>020341</t>
  </si>
  <si>
    <t>020352</t>
  </si>
  <si>
    <t>020390</t>
  </si>
  <si>
    <t>020400</t>
  </si>
  <si>
    <t>020420</t>
  </si>
  <si>
    <t>020423</t>
  </si>
  <si>
    <t>020490</t>
  </si>
  <si>
    <t>020493</t>
  </si>
  <si>
    <t>020700</t>
  </si>
  <si>
    <t>020716</t>
  </si>
  <si>
    <t>020718</t>
  </si>
  <si>
    <t>020735</t>
  </si>
  <si>
    <t>020737</t>
  </si>
  <si>
    <t>020738</t>
  </si>
  <si>
    <t>021600</t>
  </si>
  <si>
    <t>021665</t>
  </si>
  <si>
    <t>021700</t>
  </si>
  <si>
    <t>021709</t>
  </si>
  <si>
    <t>021710</t>
  </si>
  <si>
    <t>021723</t>
  </si>
  <si>
    <t>021736</t>
  </si>
  <si>
    <t>021741</t>
  </si>
  <si>
    <t>021752</t>
  </si>
  <si>
    <t>021790</t>
  </si>
  <si>
    <t>021800</t>
  </si>
  <si>
    <t>021820</t>
  </si>
  <si>
    <t>021823</t>
  </si>
  <si>
    <t>021890</t>
  </si>
  <si>
    <t>021893</t>
  </si>
  <si>
    <t>021900</t>
  </si>
  <si>
    <t>021916</t>
  </si>
  <si>
    <t>021918</t>
  </si>
  <si>
    <t>021935</t>
  </si>
  <si>
    <t>021937</t>
  </si>
  <si>
    <t>021990</t>
  </si>
  <si>
    <t>022300</t>
  </si>
  <si>
    <t>022365</t>
  </si>
  <si>
    <t>022400</t>
  </si>
  <si>
    <t>022409</t>
  </si>
  <si>
    <t>022410</t>
  </si>
  <si>
    <t>022423</t>
  </si>
  <si>
    <t>022441</t>
  </si>
  <si>
    <t>022452</t>
  </si>
  <si>
    <t>022490</t>
  </si>
  <si>
    <t>022600</t>
  </si>
  <si>
    <t>022620</t>
  </si>
  <si>
    <t>022623</t>
  </si>
  <si>
    <t>022690</t>
  </si>
  <si>
    <t>022693</t>
  </si>
  <si>
    <t>022700</t>
  </si>
  <si>
    <t>022718</t>
  </si>
  <si>
    <t>032000</t>
  </si>
  <si>
    <t>032001</t>
  </si>
  <si>
    <t>032002</t>
  </si>
  <si>
    <t>032003</t>
  </si>
  <si>
    <t>032005</t>
  </si>
  <si>
    <t>032008</t>
  </si>
  <si>
    <t>032014</t>
  </si>
  <si>
    <t>032016</t>
  </si>
  <si>
    <t>032017</t>
  </si>
  <si>
    <t>032100</t>
  </si>
  <si>
    <t>032101</t>
  </si>
  <si>
    <t>032104</t>
  </si>
  <si>
    <t>032106</t>
  </si>
  <si>
    <t>032107</t>
  </si>
  <si>
    <t>032108</t>
  </si>
  <si>
    <t>032109</t>
  </si>
  <si>
    <t>032110</t>
  </si>
  <si>
    <t>032111</t>
  </si>
  <si>
    <t>032112</t>
  </si>
  <si>
    <t>032113</t>
  </si>
  <si>
    <t>032119</t>
  </si>
  <si>
    <t>032123</t>
  </si>
  <si>
    <t>032124</t>
  </si>
  <si>
    <t>032190</t>
  </si>
  <si>
    <t>032191</t>
  </si>
  <si>
    <t>032300</t>
  </si>
  <si>
    <t>032302</t>
  </si>
  <si>
    <t>032310</t>
  </si>
  <si>
    <t>032320</t>
  </si>
  <si>
    <t>033100</t>
  </si>
  <si>
    <t>033101</t>
  </si>
  <si>
    <t>033102</t>
  </si>
  <si>
    <t>033103</t>
  </si>
  <si>
    <t>033105</t>
  </si>
  <si>
    <t>033108</t>
  </si>
  <si>
    <t>033114</t>
  </si>
  <si>
    <t>033115</t>
  </si>
  <si>
    <t>033116</t>
  </si>
  <si>
    <t>033117</t>
  </si>
  <si>
    <t>033200</t>
  </si>
  <si>
    <t>033201</t>
  </si>
  <si>
    <t>033204</t>
  </si>
  <si>
    <t>033206</t>
  </si>
  <si>
    <t>033207</t>
  </si>
  <si>
    <t>033208</t>
  </si>
  <si>
    <t>033209</t>
  </si>
  <si>
    <t>033210</t>
  </si>
  <si>
    <t>033211</t>
  </si>
  <si>
    <t>033212</t>
  </si>
  <si>
    <t>033213</t>
  </si>
  <si>
    <t>033219</t>
  </si>
  <si>
    <t>033223</t>
  </si>
  <si>
    <t>033224</t>
  </si>
  <si>
    <t>033290</t>
  </si>
  <si>
    <t>033291</t>
  </si>
  <si>
    <t>033400</t>
  </si>
  <si>
    <t>033402</t>
  </si>
  <si>
    <t>033410</t>
  </si>
  <si>
    <t>033420</t>
  </si>
  <si>
    <t>035000</t>
  </si>
  <si>
    <t>035001</t>
  </si>
  <si>
    <t>035002</t>
  </si>
  <si>
    <t>035003</t>
  </si>
  <si>
    <t>035008</t>
  </si>
  <si>
    <t>035014</t>
  </si>
  <si>
    <t>035015</t>
  </si>
  <si>
    <t>035016</t>
  </si>
  <si>
    <t>035017</t>
  </si>
  <si>
    <t>035100</t>
  </si>
  <si>
    <t>035101</t>
  </si>
  <si>
    <t>035103</t>
  </si>
  <si>
    <t>035106</t>
  </si>
  <si>
    <t>035107</t>
  </si>
  <si>
    <t>035108</t>
  </si>
  <si>
    <t>035109</t>
  </si>
  <si>
    <t>035110</t>
  </si>
  <si>
    <t>035111</t>
  </si>
  <si>
    <t>035112</t>
  </si>
  <si>
    <t>035113</t>
  </si>
  <si>
    <t>035123</t>
  </si>
  <si>
    <t>035191</t>
  </si>
  <si>
    <t>035200</t>
  </si>
  <si>
    <t>035202</t>
  </si>
  <si>
    <t>035210</t>
  </si>
  <si>
    <t>036000</t>
  </si>
  <si>
    <t>036001</t>
  </si>
  <si>
    <t>036002</t>
  </si>
  <si>
    <t>036003</t>
  </si>
  <si>
    <t>036005</t>
  </si>
  <si>
    <t>036008</t>
  </si>
  <si>
    <t>036014</t>
  </si>
  <si>
    <t>036016</t>
  </si>
  <si>
    <t>036017</t>
  </si>
  <si>
    <t>036100</t>
  </si>
  <si>
    <t>036101</t>
  </si>
  <si>
    <t>036103</t>
  </si>
  <si>
    <t>036106</t>
  </si>
  <si>
    <t>036109</t>
  </si>
  <si>
    <t>036110</t>
  </si>
  <si>
    <t>036111</t>
  </si>
  <si>
    <t>036113</t>
  </si>
  <si>
    <t>036123</t>
  </si>
  <si>
    <t>036191</t>
  </si>
  <si>
    <t>036200</t>
  </si>
  <si>
    <t>036202</t>
  </si>
  <si>
    <t>036210</t>
  </si>
  <si>
    <t>037000</t>
  </si>
  <si>
    <t>037001</t>
  </si>
  <si>
    <t>037002</t>
  </si>
  <si>
    <t>037003</t>
  </si>
  <si>
    <t>037005</t>
  </si>
  <si>
    <t>037008</t>
  </si>
  <si>
    <t>037014</t>
  </si>
  <si>
    <t>037015</t>
  </si>
  <si>
    <t>037016</t>
  </si>
  <si>
    <t>037017</t>
  </si>
  <si>
    <t>037100</t>
  </si>
  <si>
    <t>037101</t>
  </si>
  <si>
    <t>037103</t>
  </si>
  <si>
    <t>037106</t>
  </si>
  <si>
    <t>037109</t>
  </si>
  <si>
    <t>037110</t>
  </si>
  <si>
    <t>037111</t>
  </si>
  <si>
    <t>037113</t>
  </si>
  <si>
    <t>037123</t>
  </si>
  <si>
    <t>037191</t>
  </si>
  <si>
    <t>037200</t>
  </si>
  <si>
    <t>037202</t>
  </si>
  <si>
    <t>037210</t>
  </si>
  <si>
    <t>053800</t>
  </si>
  <si>
    <t>053801</t>
  </si>
  <si>
    <t>053803</t>
  </si>
  <si>
    <t>053811</t>
  </si>
  <si>
    <t>053814</t>
  </si>
  <si>
    <t>053815</t>
  </si>
  <si>
    <t>053818</t>
  </si>
  <si>
    <t>056300</t>
  </si>
  <si>
    <t>056301</t>
  </si>
  <si>
    <t>056303</t>
  </si>
  <si>
    <t>056311</t>
  </si>
  <si>
    <t>056314</t>
  </si>
  <si>
    <t>056315</t>
  </si>
  <si>
    <t>056318</t>
  </si>
  <si>
    <t>060000</t>
  </si>
  <si>
    <t>063800</t>
  </si>
  <si>
    <t>063801</t>
  </si>
  <si>
    <t>063803</t>
  </si>
  <si>
    <t>063811</t>
  </si>
  <si>
    <t>063814</t>
  </si>
  <si>
    <t>063815</t>
  </si>
  <si>
    <t>063818</t>
  </si>
  <si>
    <t>066300</t>
  </si>
  <si>
    <t>066303</t>
  </si>
  <si>
    <t>066311</t>
  </si>
  <si>
    <t>066318</t>
  </si>
  <si>
    <t>073800</t>
  </si>
  <si>
    <t>073803</t>
  </si>
  <si>
    <t>073811</t>
  </si>
  <si>
    <t>073818</t>
  </si>
  <si>
    <t>085000</t>
  </si>
  <si>
    <t>085001</t>
  </si>
  <si>
    <t>085500</t>
  </si>
  <si>
    <t>085501</t>
  </si>
  <si>
    <t>086000</t>
  </si>
  <si>
    <t>086001</t>
  </si>
  <si>
    <t>CUENTAS DE PRESUPUESTO Y TESORERÍA</t>
  </si>
  <si>
    <t>INVERSIONES E INSTRUMENTOS DERIVADOS</t>
  </si>
  <si>
    <t>120200</t>
  </si>
  <si>
    <t>INVERSIONES ADMINISTRACION DE LIQUIDEZ EN TITULOS PARTICIPATIVOS</t>
  </si>
  <si>
    <t>Gastos de personal</t>
  </si>
  <si>
    <t>PRESUPUESTO DE INGRESOS Y TESORERÍA</t>
  </si>
  <si>
    <t>INGRESOS TRIBUTARIOS APROBADOS (DB)</t>
  </si>
  <si>
    <t>Sobretasa del impuesto predial</t>
  </si>
  <si>
    <t>INGRESOS NO TRIBUTARIOS APROBADOS (DB)</t>
  </si>
  <si>
    <t>Tasa por utilización de recursos naturales</t>
  </si>
  <si>
    <t>Otras multas y sanciones</t>
  </si>
  <si>
    <t>Regalías y compensaciones petroleras</t>
  </si>
  <si>
    <t>Venta de bienes por operaciones de comercialización</t>
  </si>
  <si>
    <t>Venta de otros servicios</t>
  </si>
  <si>
    <t>Otros ingresos no tributarios</t>
  </si>
  <si>
    <t>TRANSFERENCIAS Y APORTES APROBADOS (DB)</t>
  </si>
  <si>
    <t>Otras transferencias nacionales</t>
  </si>
  <si>
    <t>Otras transferencias municipales</t>
  </si>
  <si>
    <t>RECURSOS DE CAPITAL APROBADOS (DB)</t>
  </si>
  <si>
    <t>Excedentes financieros</t>
  </si>
  <si>
    <t>Venta de activos no financieros al sector privado</t>
  </si>
  <si>
    <t>Recuperación de cartera</t>
  </si>
  <si>
    <t>Cancelación de reservas</t>
  </si>
  <si>
    <t>INGRESOS TRIBUTARIOS POR EJECUTAR (CR)</t>
  </si>
  <si>
    <t>Sobretasa del impuesto predial - CAR</t>
  </si>
  <si>
    <t>INGRESOS NO TRIBUTARIOS POR EJECUTAR (CR)</t>
  </si>
  <si>
    <t>TRANSFERENCIAS Y APORTES POR EJECUTAR (CR)</t>
  </si>
  <si>
    <t>RECURSOS DE CAPITAL POR EJECUTAR (CR)</t>
  </si>
  <si>
    <t>Otros recursos de capital</t>
  </si>
  <si>
    <t>RECAUDOS EN EFECTIVO POR INGRESOS TRIBUTARIOS (CR)</t>
  </si>
  <si>
    <t>RECAUDOS EN EFECTIVO POR INGRESOS NO TRIBUTARIOS (CR)</t>
  </si>
  <si>
    <t>RECAUDOS EN EFECTIVO POR TRANSFERENCIAS Y APORTES (CR)</t>
  </si>
  <si>
    <t>RECAUDOS EN EFECTIVO POR RECURSOS DE CAPITAL (CR)</t>
  </si>
  <si>
    <t>PRESUPUESTO DE GASTOS DE FUNCIONAMIENTO</t>
  </si>
  <si>
    <t>GASTOS DE PERSONAL APROBADOS (CR)</t>
  </si>
  <si>
    <t>Servicios personales asociados a la nómina ¿ Sueldos de personal de nómina</t>
  </si>
  <si>
    <t>Servicios personales asociados a la nómina ¿ Prima Técnica</t>
  </si>
  <si>
    <t>Servicios personales asociados a la nómina ¿ Otros</t>
  </si>
  <si>
    <t>Servicios personales asociados a la nómina - Horas extras, días festivos e</t>
  </si>
  <si>
    <t>Contribuciones inherentes a la nómina -Administradas por el sector privado</t>
  </si>
  <si>
    <t>Contribuciones inherentes a la nómina Administradas por el sector público</t>
  </si>
  <si>
    <t>GASTOS GENERALES APROBADOS (CR)</t>
  </si>
  <si>
    <t>Impuestos y contribuciones</t>
  </si>
  <si>
    <t>TRANSFERENCIAS CORRIENTES APROBADAS (CR)</t>
  </si>
  <si>
    <t>Transferencias por sentencias y conciliaciones</t>
  </si>
  <si>
    <t>GASTOS DE PERSONAL POR EJECUTAR (DB)</t>
  </si>
  <si>
    <t>Servicios personales asociados a la nómina -Horas extras, días festivos e</t>
  </si>
  <si>
    <t>GASTOS GENERALES POR EJECUTAR (DB)</t>
  </si>
  <si>
    <t>TRANSFERENCIAS CORRIENTES POR EJECUTAR (DB)</t>
  </si>
  <si>
    <t>GASTOS DE PERSONAL COMPROMETIDOS (DB)</t>
  </si>
  <si>
    <t>GASTOS GENERALES COMPROMETIDOS (DB)</t>
  </si>
  <si>
    <t>TRANSFERENCIAS CORRIENTES COMPROMETIDAS (DB)</t>
  </si>
  <si>
    <t>OBLIGACIONES EN GASTOS DE PERSONAL (DB)</t>
  </si>
  <si>
    <t>OBLIGACIONES EN GASTOS GENERALES (DB)</t>
  </si>
  <si>
    <t>OBLIGACIONES EN TRANSFERENCIAS CORRIENTES (DB)</t>
  </si>
  <si>
    <t>PAGOS EN EFECTIVO POR GASTOS DE PERSONAL (DB)</t>
  </si>
  <si>
    <t>Servicios personales asociados a la nómina- Horas extras, días festivos e</t>
  </si>
  <si>
    <t>PAGOS EN EFECTIVO POR GASTOS GENERALES (DB)</t>
  </si>
  <si>
    <t>PAGOS EN EFECTIVO POR TRANSFERENCIAS CORRIENTES (DB)</t>
  </si>
  <si>
    <t>PRESUPUESTO DE GASTOS DE INVERSIÓN APROBADOS</t>
  </si>
  <si>
    <t>Construcción infraestructura propia del sector</t>
  </si>
  <si>
    <t>Mejoramiento y mantenimiento de infraestructura propia del sector</t>
  </si>
  <si>
    <t>Divulgación, asistencia técnica y capacitación del recurso humano</t>
  </si>
  <si>
    <t>Estudios de preinversión</t>
  </si>
  <si>
    <t>Levantamiento de información para procesamiento</t>
  </si>
  <si>
    <t>SECTOR MEDIO AMBIENTE - POR EJECUTAR (DB)</t>
  </si>
  <si>
    <t>PRESUPUESTO DE GASTOS DE INVERSIÓN EJECUTADOS</t>
  </si>
  <si>
    <t>PRESUPUESTO DE GASTOS DE INVERSIÓN PAGADOS</t>
  </si>
  <si>
    <t>RESERVAS PRESUPUESTALES Y CUENTAS POR PAGAR</t>
  </si>
  <si>
    <t>411004</t>
  </si>
  <si>
    <t>411060</t>
  </si>
  <si>
    <t>Formularios y especies valoradas</t>
  </si>
  <si>
    <t>Productos forestales</t>
  </si>
  <si>
    <t>Productos piscícolas</t>
  </si>
  <si>
    <t>Asistencia técnica</t>
  </si>
  <si>
    <t xml:space="preserve">Otros servicios    </t>
  </si>
  <si>
    <t>442800</t>
  </si>
  <si>
    <t>OTRAS TRANSFERENCIAS</t>
  </si>
  <si>
    <t>442802</t>
  </si>
  <si>
    <t>Para proyectos de inversión</t>
  </si>
  <si>
    <t>FONDOS RECIBIDOS</t>
  </si>
  <si>
    <t>470508</t>
  </si>
  <si>
    <t>Funcionamiento</t>
  </si>
  <si>
    <t>Intereses sobre depósitos en instituciones financieras</t>
  </si>
  <si>
    <t>480800</t>
  </si>
  <si>
    <t>OTROS INGRESOS ORDINARIOS</t>
  </si>
  <si>
    <t>480806</t>
  </si>
  <si>
    <t>480815</t>
  </si>
  <si>
    <t>480817</t>
  </si>
  <si>
    <t>481049</t>
  </si>
  <si>
    <t>DE ADMINISTRACION</t>
  </si>
  <si>
    <t>Sueldos del personal</t>
  </si>
  <si>
    <t>Bonificación especial de recreación</t>
  </si>
  <si>
    <t>Auxilio de transporte</t>
  </si>
  <si>
    <t>Capacitación, bienestar social y estímulos</t>
  </si>
  <si>
    <t>Bonificación por servicios prestados</t>
  </si>
  <si>
    <t>Subsidio de alimentación</t>
  </si>
  <si>
    <t>510164</t>
  </si>
  <si>
    <t>Otras primas</t>
  </si>
  <si>
    <t>Cotizaciones a entidades administradoras del régimen de ahorro individual</t>
  </si>
  <si>
    <t>Vigilancia y seguridad</t>
  </si>
  <si>
    <t>Impresos, publicaciones, suscripciones y afiliaciones</t>
  </si>
  <si>
    <t>Comunicaciones y transporte</t>
  </si>
  <si>
    <t>Seguros generales</t>
  </si>
  <si>
    <t>IMPUESTOS, CONTRIBUCIONES Y TASAS</t>
  </si>
  <si>
    <t>Impuesto predial unificado</t>
  </si>
  <si>
    <t>Impuesto sobre vehículos automotores</t>
  </si>
  <si>
    <t>Gravamen a los movimientos financieros</t>
  </si>
  <si>
    <t>512026</t>
  </si>
  <si>
    <t>520000</t>
  </si>
  <si>
    <t>DE OPERACIÓN</t>
  </si>
  <si>
    <t>520200</t>
  </si>
  <si>
    <t>520201</t>
  </si>
  <si>
    <t>520208</t>
  </si>
  <si>
    <t>520212</t>
  </si>
  <si>
    <t>520213</t>
  </si>
  <si>
    <t>520216</t>
  </si>
  <si>
    <t>520217</t>
  </si>
  <si>
    <t>520221</t>
  </si>
  <si>
    <t>520231</t>
  </si>
  <si>
    <t>520233</t>
  </si>
  <si>
    <t>520240</t>
  </si>
  <si>
    <t>520400</t>
  </si>
  <si>
    <t>520402</t>
  </si>
  <si>
    <t>Aportes a cajas de compensacion familiar</t>
  </si>
  <si>
    <t>520403</t>
  </si>
  <si>
    <t>Cotizaciones a seguridad social en salud</t>
  </si>
  <si>
    <t>520407</t>
  </si>
  <si>
    <t>520700</t>
  </si>
  <si>
    <t>520701</t>
  </si>
  <si>
    <t>Aportes al ICBF</t>
  </si>
  <si>
    <t>520702</t>
  </si>
  <si>
    <t>Aportes al SENA</t>
  </si>
  <si>
    <t>521100</t>
  </si>
  <si>
    <t>521112</t>
  </si>
  <si>
    <t>521117</t>
  </si>
  <si>
    <t>521144</t>
  </si>
  <si>
    <t>521156</t>
  </si>
  <si>
    <t>Videos</t>
  </si>
  <si>
    <t>522000</t>
  </si>
  <si>
    <t>522024</t>
  </si>
  <si>
    <t>PROVISIONES, DEPRECIACIONES Y AMORTIZACIONES</t>
  </si>
  <si>
    <t>550000</t>
  </si>
  <si>
    <t>GASTO PUBLICO SOCIAL</t>
  </si>
  <si>
    <t>550800</t>
  </si>
  <si>
    <t xml:space="preserve">MEDIO AMBIENTE </t>
  </si>
  <si>
    <t>550801</t>
  </si>
  <si>
    <t>Actividades de conservación</t>
  </si>
  <si>
    <t>550802</t>
  </si>
  <si>
    <t>Actividades de recuperación</t>
  </si>
  <si>
    <t>550803</t>
  </si>
  <si>
    <t>Actividades de adecuación</t>
  </si>
  <si>
    <t>550805</t>
  </si>
  <si>
    <t>Educación, capacitación y divulgación ambiental</t>
  </si>
  <si>
    <t>550806</t>
  </si>
  <si>
    <t>550807</t>
  </si>
  <si>
    <t>550809</t>
  </si>
  <si>
    <t>Manejo y administración de información</t>
  </si>
  <si>
    <t>550890</t>
  </si>
  <si>
    <t>Otros gastos en medio ambiente</t>
  </si>
  <si>
    <t>581588</t>
  </si>
  <si>
    <t>Gastos de administración</t>
  </si>
  <si>
    <t>581589</t>
  </si>
  <si>
    <t>Gastos de operación</t>
  </si>
  <si>
    <t>581591</t>
  </si>
  <si>
    <t>Transferencias</t>
  </si>
  <si>
    <t>581592</t>
  </si>
  <si>
    <t>Gasto público social</t>
  </si>
  <si>
    <t>581593</t>
  </si>
  <si>
    <t>Otros gastos</t>
  </si>
  <si>
    <t>Cierre de ingresos, gastos y costos</t>
  </si>
  <si>
    <t>Propiedades, planta y equipo</t>
  </si>
  <si>
    <t>831510</t>
  </si>
  <si>
    <t>934619</t>
  </si>
  <si>
    <t xml:space="preserve">Litigios y demandas    </t>
  </si>
  <si>
    <t>Aportes recibidos de gobiernos nacionales</t>
  </si>
  <si>
    <t>Rendimientos operaciones financieras - Otros títulos</t>
  </si>
  <si>
    <t>Transferencia del sector eléctrico - libre asignación</t>
  </si>
  <si>
    <t>411010</t>
  </si>
  <si>
    <t>323002</t>
  </si>
  <si>
    <t>Pérdida o déficit del ejercicio</t>
  </si>
  <si>
    <t>160503</t>
  </si>
  <si>
    <t>Terrenos con destinación ambiental</t>
  </si>
  <si>
    <t>411046</t>
  </si>
  <si>
    <t>020900</t>
  </si>
  <si>
    <t>INGRESOS POR FONDOS ESPECIALES APROBADOS (DB)</t>
  </si>
  <si>
    <t>020918</t>
  </si>
  <si>
    <t>Fondo compensación ambiental</t>
  </si>
  <si>
    <t>022200</t>
  </si>
  <si>
    <t>INGRESOS POR FONDOS ESPECIALES POR EJECUTAR (CR)</t>
  </si>
  <si>
    <t>022218</t>
  </si>
  <si>
    <t>022900</t>
  </si>
  <si>
    <t>RECAUDOS EN EFECTIVO POR FONDOS ESPECIALES(CR)</t>
  </si>
  <si>
    <t>022918</t>
  </si>
  <si>
    <t>032010</t>
  </si>
  <si>
    <t>Servicios personales Indirectos- Remuneración servicios técnicos</t>
  </si>
  <si>
    <t>033110</t>
  </si>
  <si>
    <t>Servicios personales Indirectos - Remuneración servicios técnicos</t>
  </si>
  <si>
    <t>035104</t>
  </si>
  <si>
    <t>Adquisición de bienes y servicios - Enseres y equipo de oficina</t>
  </si>
  <si>
    <t>036104</t>
  </si>
  <si>
    <t>036107</t>
  </si>
  <si>
    <t>Adquisición de bienes y servicios - Mantenimiento</t>
  </si>
  <si>
    <t>036108</t>
  </si>
  <si>
    <t>Adquisición de bienes y servicios - Comunicaciones y transporte</t>
  </si>
  <si>
    <t>036112</t>
  </si>
  <si>
    <t>Adquisición de bienes y servicios - Arrendamientos</t>
  </si>
  <si>
    <t>037104</t>
  </si>
  <si>
    <t>037107</t>
  </si>
  <si>
    <t>037108</t>
  </si>
  <si>
    <t>037112</t>
  </si>
  <si>
    <t>053822</t>
  </si>
  <si>
    <t>056322</t>
  </si>
  <si>
    <t>066301</t>
  </si>
  <si>
    <t>066314</t>
  </si>
  <si>
    <t>066315</t>
  </si>
  <si>
    <t>073801</t>
  </si>
  <si>
    <t>073814</t>
  </si>
  <si>
    <t>073815</t>
  </si>
  <si>
    <t>083000</t>
  </si>
  <si>
    <t>083001</t>
  </si>
  <si>
    <t>083002</t>
  </si>
  <si>
    <t>Gastos generales</t>
  </si>
  <si>
    <t>083003</t>
  </si>
  <si>
    <t>Transferencias corrientes</t>
  </si>
  <si>
    <t>083017</t>
  </si>
  <si>
    <t>Gasto de inversión - Sector medio ambiente</t>
  </si>
  <si>
    <t>083500</t>
  </si>
  <si>
    <t>RESERVAS PRESUPUESTALES POR EJECUTAR (DB)</t>
  </si>
  <si>
    <t>083501</t>
  </si>
  <si>
    <t>083502</t>
  </si>
  <si>
    <t>083503</t>
  </si>
  <si>
    <t>083517</t>
  </si>
  <si>
    <t>084000</t>
  </si>
  <si>
    <t>OBLIGACIONES EN RESERVAS PRESUPUESTALES (DB)</t>
  </si>
  <si>
    <t>084002</t>
  </si>
  <si>
    <t>084017</t>
  </si>
  <si>
    <t>084500</t>
  </si>
  <si>
    <t>RESERVAS PRESUPUESTALES PAGADAS (DB)</t>
  </si>
  <si>
    <t>084501</t>
  </si>
  <si>
    <t>084502</t>
  </si>
  <si>
    <t>084503</t>
  </si>
  <si>
    <t>084517</t>
  </si>
  <si>
    <t>RESERVAS PRESUPUESTALES CONSTITUIDAS (CR)</t>
  </si>
  <si>
    <t>163503</t>
  </si>
  <si>
    <t>191004</t>
  </si>
  <si>
    <t>Dotación a trabajadores</t>
  </si>
  <si>
    <t>327003</t>
  </si>
  <si>
    <t>Depreciación de propiedades, planta y equipo</t>
  </si>
  <si>
    <t>480527</t>
  </si>
  <si>
    <t>Dividendos y participaciones</t>
  </si>
  <si>
    <t>480807</t>
  </si>
  <si>
    <t>Margen en la comercialización de bienes y servicios</t>
  </si>
  <si>
    <t>481047</t>
  </si>
  <si>
    <t>Aprovechamientos</t>
  </si>
  <si>
    <t>510131</t>
  </si>
  <si>
    <t>Dotación y suministro a trabajadores</t>
  </si>
  <si>
    <t>511115</t>
  </si>
  <si>
    <t>Mantenimiento</t>
  </si>
  <si>
    <t>511118</t>
  </si>
  <si>
    <t>Arrendamiento</t>
  </si>
  <si>
    <t>511149</t>
  </si>
  <si>
    <t>Servicios de aseo, cafetería, restaurante y lavandería</t>
  </si>
  <si>
    <t>520205</t>
  </si>
  <si>
    <t>Remuneración servicios técnicos</t>
  </si>
  <si>
    <t>520223</t>
  </si>
  <si>
    <t>521106</t>
  </si>
  <si>
    <t>521113</t>
  </si>
  <si>
    <t>521114</t>
  </si>
  <si>
    <t>Reparaciones</t>
  </si>
  <si>
    <t>521116</t>
  </si>
  <si>
    <t>521118</t>
  </si>
  <si>
    <t>521120</t>
  </si>
  <si>
    <t>521121</t>
  </si>
  <si>
    <t>521147</t>
  </si>
  <si>
    <t>521152</t>
  </si>
  <si>
    <t>Organización de eventos</t>
  </si>
  <si>
    <t>836100</t>
  </si>
  <si>
    <t xml:space="preserve">RESPONSABILIDADES </t>
  </si>
  <si>
    <t>836101</t>
  </si>
  <si>
    <t>En proceso internas</t>
  </si>
  <si>
    <t>891521</t>
  </si>
  <si>
    <t>Responsabilidades</t>
  </si>
  <si>
    <t>020491</t>
  </si>
  <si>
    <t>Otras transferencias departamentales</t>
  </si>
  <si>
    <t>021891</t>
  </si>
  <si>
    <t>022436</t>
  </si>
  <si>
    <t>Regalias y compensaciones petroleras</t>
  </si>
  <si>
    <t>022691</t>
  </si>
  <si>
    <t>Servicios personales Indirectos - Honorarios</t>
  </si>
  <si>
    <t>Contribuciones inherentes a la nómina - Aportes al ICBF</t>
  </si>
  <si>
    <t>Contribuciones inherentes a la nómina - Aportes al SENA</t>
  </si>
  <si>
    <t>Adquisición de bienes y servicios - Compra de equipo</t>
  </si>
  <si>
    <t>Adquisición de bienes y servicios - Materiales y suministros</t>
  </si>
  <si>
    <t>Adquisición de bienes y servicios - Impresos y publicaciones</t>
  </si>
  <si>
    <t>Adquisición de bienes y servicios - Servicios públicos</t>
  </si>
  <si>
    <t>Adquisición de bienes y servicios - Seguros</t>
  </si>
  <si>
    <t>Adquisición de bienes y servicios - Viáticos y gastos de viaje</t>
  </si>
  <si>
    <t>Adquisición de bienes y servicios - Gastos imprevistos</t>
  </si>
  <si>
    <t>Adquisición de bienes y servicios - Capacitación, bienestar social y estím</t>
  </si>
  <si>
    <t>Adquisición de bienes y servicios - Gastos financieros</t>
  </si>
  <si>
    <t>Adquisición de bienes y servicios - Otros gastos por adquisición de bienes</t>
  </si>
  <si>
    <t>Adquisición de bienes y servicios - Otros gastos por adquisición de servic</t>
  </si>
  <si>
    <t>Transferencias al sector público - Orden Nacional</t>
  </si>
  <si>
    <t>Transferencias de previsión y seguridad social - Pensiones y jubilaciones</t>
  </si>
  <si>
    <t>Servicios personales asociados a la nómina - Sueldos de personal de nómina</t>
  </si>
  <si>
    <t>Servicios personales asociados a la nómina - Prima Técnica</t>
  </si>
  <si>
    <t>Servicios personales asociados a la nómina - Otros</t>
  </si>
  <si>
    <t>035010</t>
  </si>
  <si>
    <t>Contribuciones inherentes a la nómina - Administradas por el sector público</t>
  </si>
  <si>
    <t>SECTOR MEDIO AMBIENTE - APROBADOS (CR)</t>
  </si>
  <si>
    <t>Administración, atención, control y organización institucional para la gestión del estado</t>
  </si>
  <si>
    <t>SECTOR MEDIO AMBIENTE - COMPROMISOS (DB)</t>
  </si>
  <si>
    <t>063822</t>
  </si>
  <si>
    <t>066322</t>
  </si>
  <si>
    <t>SECTOR MEDIO AMBIENTE - PAGOS EN EFECTIVO (DB)</t>
  </si>
  <si>
    <t>Administración,atención, control y organización institucional para la gestión del estado</t>
  </si>
  <si>
    <t>073822</t>
  </si>
  <si>
    <t>SECTOR MEDIO AMBIENTE - OBLIGACIONES (DB)</t>
  </si>
  <si>
    <t>163502</t>
  </si>
  <si>
    <t>411015</t>
  </si>
  <si>
    <t>Inscripciones</t>
  </si>
  <si>
    <t>411016</t>
  </si>
  <si>
    <t>Pliegos de licitaciones</t>
  </si>
  <si>
    <t>481500</t>
  </si>
  <si>
    <t>481554</t>
  </si>
  <si>
    <t>Ingresos fiscales</t>
  </si>
  <si>
    <t>481555</t>
  </si>
  <si>
    <t>Venta de bienes</t>
  </si>
  <si>
    <t>481556</t>
  </si>
  <si>
    <t>481559</t>
  </si>
  <si>
    <t>Otros ingresos</t>
  </si>
  <si>
    <t>511190</t>
  </si>
  <si>
    <t>Otros gastos generales</t>
  </si>
  <si>
    <t>521119</t>
  </si>
  <si>
    <t>521126</t>
  </si>
  <si>
    <t>Capacitación docente</t>
  </si>
  <si>
    <t>521134</t>
  </si>
  <si>
    <t>Implementos deportivos</t>
  </si>
  <si>
    <t>521153</t>
  </si>
  <si>
    <t>022716</t>
  </si>
  <si>
    <t>RECAUDOS DE INGRESOS NO AFORADOS (DB)</t>
  </si>
  <si>
    <t>024303</t>
  </si>
  <si>
    <t>Transferencias y aportes</t>
  </si>
  <si>
    <t>521163</t>
  </si>
  <si>
    <t>Gastos legales</t>
  </si>
  <si>
    <t>022790</t>
  </si>
  <si>
    <t>024300</t>
  </si>
  <si>
    <t>024301</t>
  </si>
  <si>
    <t>Ingresos tributarios</t>
  </si>
  <si>
    <t>024302</t>
  </si>
  <si>
    <t>Ingresos no tributarios</t>
  </si>
  <si>
    <t>024304</t>
  </si>
  <si>
    <t>Recursos de capital</t>
  </si>
  <si>
    <t>035220</t>
  </si>
  <si>
    <t>036010</t>
  </si>
  <si>
    <t>036124</t>
  </si>
  <si>
    <t>037010</t>
  </si>
  <si>
    <t>037124</t>
  </si>
  <si>
    <t>084001</t>
  </si>
  <si>
    <t>084003</t>
  </si>
  <si>
    <t>472200</t>
  </si>
  <si>
    <t>OPERACIONES SIN FLUJO DE EFECTIVO</t>
  </si>
  <si>
    <t>472203</t>
  </si>
  <si>
    <t>Cuota de fiscalización y auditaje</t>
  </si>
  <si>
    <t>510119</t>
  </si>
  <si>
    <t>511106</t>
  </si>
  <si>
    <t>512002</t>
  </si>
  <si>
    <t>521123</t>
  </si>
  <si>
    <t>521190</t>
  </si>
  <si>
    <t>522011</t>
  </si>
  <si>
    <t>522090</t>
  </si>
  <si>
    <t>Otros impuestos</t>
  </si>
  <si>
    <t>580200</t>
  </si>
  <si>
    <t>COMISIONES</t>
  </si>
  <si>
    <t>580238</t>
  </si>
  <si>
    <t>Comisiones y otros gastos bancarios</t>
  </si>
  <si>
    <t>580800</t>
  </si>
  <si>
    <t>OTROS GASTOS ORDINARIOS</t>
  </si>
  <si>
    <t>580802</t>
  </si>
  <si>
    <t>Pérdida en baja de activos</t>
  </si>
  <si>
    <t>580803</t>
  </si>
  <si>
    <t>Impuestos asumidos</t>
  </si>
  <si>
    <t>160504</t>
  </si>
  <si>
    <t>Terrenos pendientes de legalizar</t>
  </si>
  <si>
    <t>165590</t>
  </si>
  <si>
    <t>Otra maquinaria y equipo</t>
  </si>
  <si>
    <t>190514</t>
  </si>
  <si>
    <t>244020</t>
  </si>
  <si>
    <t>250507</t>
  </si>
  <si>
    <t>327001</t>
  </si>
  <si>
    <t>Provisiones para propiedades, planta y equipo</t>
  </si>
  <si>
    <t>032023</t>
  </si>
  <si>
    <t>Contribuciones inherentes a la nómina - Otros aportes a Entidades del Sector Publico</t>
  </si>
  <si>
    <t>033123</t>
  </si>
  <si>
    <t>Contribuciones inherentes a la nómina - Otros Aportes a Entidades del Sector Publico</t>
  </si>
  <si>
    <t>037023</t>
  </si>
  <si>
    <t>Contribuciones inherentes a la nómina - Otros Aportes a Entidades del sector publico</t>
  </si>
  <si>
    <t>510290</t>
  </si>
  <si>
    <t>Otras Contribuciones Imputadas</t>
  </si>
  <si>
    <t>249015</t>
  </si>
  <si>
    <t>Obligaciones pagadas por terceros</t>
  </si>
  <si>
    <t>032323</t>
  </si>
  <si>
    <t>Otras transferencias corrientes</t>
  </si>
  <si>
    <t>Transferencias  por sentencias y conciliaciones</t>
  </si>
  <si>
    <t>033423</t>
  </si>
  <si>
    <t>035023</t>
  </si>
  <si>
    <t>036023</t>
  </si>
  <si>
    <t>053813</t>
  </si>
  <si>
    <t>Investigación básica, aplicada y estudios</t>
  </si>
  <si>
    <t>056313</t>
  </si>
  <si>
    <t>085002</t>
  </si>
  <si>
    <t>085017</t>
  </si>
  <si>
    <t>Gastos de inversión - Sector Medio Ambiente</t>
  </si>
  <si>
    <t>085502</t>
  </si>
  <si>
    <t>085517</t>
  </si>
  <si>
    <t>086017</t>
  </si>
  <si>
    <t>242529</t>
  </si>
  <si>
    <t>Cheques no cobrados o por reclamar</t>
  </si>
  <si>
    <t>244016</t>
  </si>
  <si>
    <t>520229</t>
  </si>
  <si>
    <t>Gastos de viaje</t>
  </si>
  <si>
    <t>086002</t>
  </si>
  <si>
    <t>032102</t>
  </si>
  <si>
    <t>Multas y sanciones</t>
  </si>
  <si>
    <t>033202</t>
  </si>
  <si>
    <t>035190</t>
  </si>
  <si>
    <t>Adquisición de bienes y servicios - Otros gastos por adquisición de servicios</t>
  </si>
  <si>
    <t>120106</t>
  </si>
  <si>
    <t>120100</t>
  </si>
  <si>
    <t>INVERSIONES ADMINISTRACION DE LIQUIDEZ EN TITULOS DE DEUDA</t>
  </si>
  <si>
    <t>Certificados de depósito a término</t>
  </si>
  <si>
    <t>142013</t>
  </si>
  <si>
    <t>Anticipo para proyectos de inversión</t>
  </si>
  <si>
    <t>240102</t>
  </si>
  <si>
    <t>Proyectos de inversión</t>
  </si>
  <si>
    <t>242515</t>
  </si>
  <si>
    <t>Deducción de impuestos</t>
  </si>
  <si>
    <t>480513</t>
  </si>
  <si>
    <t>Interéses de mora</t>
  </si>
  <si>
    <t>510209</t>
  </si>
  <si>
    <t>Amortización calculo actuarial pensiones actuales</t>
  </si>
  <si>
    <t>510207</t>
  </si>
  <si>
    <t>Cuotas partes pensionales de jubilación</t>
  </si>
  <si>
    <t>035102</t>
  </si>
  <si>
    <t>035119</t>
  </si>
  <si>
    <t>035124</t>
  </si>
  <si>
    <t>036102</t>
  </si>
  <si>
    <t>036119</t>
  </si>
  <si>
    <t xml:space="preserve">Adquisición de bienes y servicios - Gastos imprevistos </t>
  </si>
  <si>
    <t>036190</t>
  </si>
  <si>
    <t>037102</t>
  </si>
  <si>
    <t>037119</t>
  </si>
  <si>
    <t>Adquisición de bienes y servicios - Gastos Imprevistos</t>
  </si>
  <si>
    <t>037190</t>
  </si>
  <si>
    <t>Adquisición de bienes y servicios - Gastos por adquisición de bienes</t>
  </si>
  <si>
    <t>142014</t>
  </si>
  <si>
    <t>Anticipos para construccion de infraestructura</t>
  </si>
  <si>
    <t>190501</t>
  </si>
  <si>
    <t>190504</t>
  </si>
  <si>
    <t>245002</t>
  </si>
  <si>
    <t>Anticipo sobre proyectos de inversión</t>
  </si>
  <si>
    <t>442803</t>
  </si>
  <si>
    <t>¨Para gastos de funcionamiento</t>
  </si>
  <si>
    <t>521109</t>
  </si>
  <si>
    <t>Comisiones, honorarios y servicios</t>
  </si>
  <si>
    <t>521111</t>
  </si>
  <si>
    <t>580500</t>
  </si>
  <si>
    <t>580590</t>
  </si>
  <si>
    <t>Otros gastos Financieros</t>
  </si>
  <si>
    <t>512008</t>
  </si>
  <si>
    <t>891518</t>
  </si>
  <si>
    <t>Bienes entregados a terceros</t>
  </si>
  <si>
    <t>834700</t>
  </si>
  <si>
    <t>BIENES ENTREGADOS A TERCEROS</t>
  </si>
  <si>
    <t>834704</t>
  </si>
  <si>
    <t>834790</t>
  </si>
  <si>
    <t>Otros bienes entregados a terceros</t>
  </si>
  <si>
    <t>035022</t>
  </si>
  <si>
    <t>Contribuciones inherentes a la nómina - Otros Aportes a Entidades del Sector Privado</t>
  </si>
  <si>
    <t>036022</t>
  </si>
  <si>
    <t>063813</t>
  </si>
  <si>
    <t>066313</t>
  </si>
  <si>
    <t>073813</t>
  </si>
  <si>
    <t>169502</t>
  </si>
  <si>
    <t>Semovientes</t>
  </si>
  <si>
    <t>169506</t>
  </si>
  <si>
    <t>Planta, ductos y túneles</t>
  </si>
  <si>
    <t>199953</t>
  </si>
  <si>
    <t>199964</t>
  </si>
  <si>
    <t>242547</t>
  </si>
  <si>
    <t>324053</t>
  </si>
  <si>
    <t>324064</t>
  </si>
  <si>
    <t>480585</t>
  </si>
  <si>
    <t>Utilidad por valoración de inversiones</t>
  </si>
  <si>
    <t>480809</t>
  </si>
  <si>
    <t>510203</t>
  </si>
  <si>
    <t>512090</t>
  </si>
  <si>
    <t>531400</t>
  </si>
  <si>
    <t>550804</t>
  </si>
  <si>
    <t xml:space="preserve">Investigación </t>
  </si>
  <si>
    <t>550808</t>
  </si>
  <si>
    <t>Tansferencia de tecnología</t>
  </si>
  <si>
    <t>531490</t>
  </si>
  <si>
    <t>032007</t>
  </si>
  <si>
    <t>Servicios personales indierectos - Gastos de personal supernumerario</t>
  </si>
  <si>
    <t>032116</t>
  </si>
  <si>
    <t>033107</t>
  </si>
  <si>
    <t>Servicios personales indirectos - Gastos de personal supernumerario</t>
  </si>
  <si>
    <t>033216</t>
  </si>
  <si>
    <t>036220</t>
  </si>
  <si>
    <t>037220</t>
  </si>
  <si>
    <t>053835</t>
  </si>
  <si>
    <t>Inversión en descontaminaciones del medio ambiente</t>
  </si>
  <si>
    <t>053836</t>
  </si>
  <si>
    <t>Reforestaciones</t>
  </si>
  <si>
    <t>053890</t>
  </si>
  <si>
    <t>Otros programas de inversión</t>
  </si>
  <si>
    <t>056335</t>
  </si>
  <si>
    <t>056336</t>
  </si>
  <si>
    <t>056390</t>
  </si>
  <si>
    <t>142211</t>
  </si>
  <si>
    <t>164028</t>
  </si>
  <si>
    <t>Edificaciones de uso permanente sin contraprestación</t>
  </si>
  <si>
    <t>240315</t>
  </si>
  <si>
    <t>240300</t>
  </si>
  <si>
    <t>TRANSFERENCIAS POR PAGAR</t>
  </si>
  <si>
    <t>244003</t>
  </si>
  <si>
    <t>246000</t>
  </si>
  <si>
    <t>CREDITOS JUDICIALES</t>
  </si>
  <si>
    <t>246002</t>
  </si>
  <si>
    <t>Sentencias y conciliaciones</t>
  </si>
  <si>
    <t>521125</t>
  </si>
  <si>
    <t>Promoción y divulgación</t>
  </si>
  <si>
    <t>580812</t>
  </si>
  <si>
    <t>Sentencias</t>
  </si>
  <si>
    <t>481050</t>
  </si>
  <si>
    <t>Responsabilidades fiscales</t>
  </si>
  <si>
    <t>242512</t>
  </si>
  <si>
    <t>Saldos a favor de contribuyentes</t>
  </si>
  <si>
    <t>Descuentos no autorizados lo cambiamos a 242512 $ 891</t>
  </si>
  <si>
    <t>Adquisición de bienes y servicios - Gastos judiciales cambio 032191 $ 1000</t>
  </si>
  <si>
    <t>Adquisición de bienes y servicios - Gastos Judiciales camnio a 033291 $ 1000</t>
  </si>
  <si>
    <t>Anticipo de impuesto de industria y comercio cambio a 142203</t>
  </si>
  <si>
    <t>142203</t>
  </si>
  <si>
    <t>Saldos a favor en liquidaciones privadas</t>
  </si>
  <si>
    <t>FIRMA:</t>
  </si>
  <si>
    <t>DIRECTOR GENERAL</t>
  </si>
  <si>
    <t>NOMBRE:</t>
  </si>
  <si>
    <t>ROBERTH MAURICIO RAMOS RAMOS</t>
  </si>
  <si>
    <t>SUBDIRECCION ADMINISTRATIVA Y FINANCIERA</t>
  </si>
  <si>
    <t>GLADYZ GUERRERO FAJARDO</t>
  </si>
  <si>
    <t>CONTADORA</t>
  </si>
  <si>
    <t>JENNY JACKELINE NARVAEZ MONTENEGRO</t>
  </si>
  <si>
    <t>T.P. No. 43380 - T</t>
  </si>
  <si>
    <t>REVISOR FISCAL</t>
  </si>
  <si>
    <t>OMAR GEOVANNY MORENO JARAMILLO</t>
  </si>
  <si>
    <t>T.P. No. 22869 - T</t>
  </si>
  <si>
    <t>Amparo Benavides</t>
  </si>
  <si>
    <t>Registró:</t>
  </si>
  <si>
    <t>1 de abril a 30 de Junio</t>
  </si>
  <si>
    <t>036007</t>
  </si>
  <si>
    <t>Servicios personales Indirectos -Gastos de personal supernumerario</t>
  </si>
  <si>
    <t>037007</t>
  </si>
  <si>
    <t>063835</t>
  </si>
  <si>
    <t>063836</t>
  </si>
  <si>
    <t>063890</t>
  </si>
  <si>
    <t>066390</t>
  </si>
  <si>
    <t>073890</t>
  </si>
  <si>
    <t>Otros progamas de inversion</t>
  </si>
  <si>
    <t>140700</t>
  </si>
  <si>
    <t>PRESTACION DE SERVICIOS</t>
  </si>
  <si>
    <t>140717</t>
  </si>
  <si>
    <t>140722</t>
  </si>
  <si>
    <t>Administración de proyectos</t>
  </si>
  <si>
    <t>166011</t>
  </si>
  <si>
    <t>Equipo médico y científico de uso permanente sin contraprestación</t>
  </si>
  <si>
    <t>325531</t>
  </si>
  <si>
    <t>Bienes de uso permanente sin contraprestación</t>
  </si>
  <si>
    <t>510107</t>
  </si>
  <si>
    <t>Personal supermumerario</t>
  </si>
  <si>
    <t>510306</t>
  </si>
  <si>
    <t>Cotizaciones a entidades administradoras del régimen de prima media</t>
  </si>
  <si>
    <t>520220</t>
  </si>
  <si>
    <t>035007</t>
  </si>
  <si>
    <t>Servicios personales asociados indirectos - Gstos de personal supernumerario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</si>
</sst>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_$;\-#,##0\ _$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French Script MT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8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" fontId="4" fillId="33" borderId="0" xfId="0" applyNumberFormat="1" applyFont="1" applyFill="1" applyBorder="1" applyAlignment="1">
      <alignment vertical="center"/>
    </xf>
    <xf numFmtId="3" fontId="4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33" borderId="14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3" fontId="11" fillId="34" borderId="10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3" fontId="0" fillId="33" borderId="18" xfId="0" applyNumberFormat="1" applyFont="1" applyFill="1" applyBorder="1" applyAlignment="1">
      <alignment horizontal="right"/>
    </xf>
    <xf numFmtId="14" fontId="0" fillId="33" borderId="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 quotePrefix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quotePrefix="1">
      <alignment vertical="center"/>
    </xf>
    <xf numFmtId="0" fontId="5" fillId="33" borderId="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" fontId="2" fillId="33" borderId="0" xfId="0" applyNumberFormat="1" applyFont="1" applyFill="1" applyBorder="1" applyAlignment="1" quotePrefix="1">
      <alignment/>
    </xf>
    <xf numFmtId="0" fontId="9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3" fontId="50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 quotePrefix="1">
      <alignment vertical="center"/>
    </xf>
    <xf numFmtId="172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 quotePrefix="1">
      <alignment vertical="center"/>
    </xf>
    <xf numFmtId="49" fontId="5" fillId="33" borderId="0" xfId="0" applyNumberFormat="1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vertical="center"/>
    </xf>
    <xf numFmtId="172" fontId="0" fillId="33" borderId="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14" xfId="0" applyFont="1" applyFill="1" applyBorder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 quotePrefix="1">
      <alignment vertical="center"/>
    </xf>
    <xf numFmtId="3" fontId="0" fillId="33" borderId="20" xfId="0" applyNumberForma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49" fontId="5" fillId="0" borderId="1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right"/>
    </xf>
    <xf numFmtId="0" fontId="0" fillId="33" borderId="21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0" fontId="4" fillId="33" borderId="14" xfId="0" applyFont="1" applyFill="1" applyBorder="1" applyAlignment="1" quotePrefix="1">
      <alignment vertical="center"/>
    </xf>
    <xf numFmtId="3" fontId="0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49" fontId="4" fillId="33" borderId="14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center"/>
    </xf>
    <xf numFmtId="3" fontId="0" fillId="33" borderId="2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72" fontId="4" fillId="33" borderId="20" xfId="0" applyNumberFormat="1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172" fontId="4" fillId="33" borderId="20" xfId="0" applyNumberFormat="1" applyFont="1" applyFill="1" applyBorder="1" applyAlignment="1">
      <alignment/>
    </xf>
    <xf numFmtId="0" fontId="4" fillId="33" borderId="14" xfId="0" applyFont="1" applyFill="1" applyBorder="1" applyAlignment="1" quotePrefix="1">
      <alignment vertical="center"/>
    </xf>
    <xf numFmtId="0" fontId="10" fillId="33" borderId="14" xfId="0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 quotePrefix="1">
      <alignment vertical="center"/>
    </xf>
    <xf numFmtId="3" fontId="4" fillId="33" borderId="20" xfId="0" applyNumberFormat="1" applyFont="1" applyFill="1" applyBorder="1" applyAlignment="1">
      <alignment/>
    </xf>
    <xf numFmtId="172" fontId="4" fillId="33" borderId="20" xfId="0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 quotePrefix="1">
      <alignment vertical="center"/>
    </xf>
    <xf numFmtId="49" fontId="5" fillId="33" borderId="14" xfId="0" applyNumberFormat="1" applyFont="1" applyFill="1" applyBorder="1" applyAlignment="1" quotePrefix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10" fillId="33" borderId="14" xfId="0" applyNumberFormat="1" applyFont="1" applyFill="1" applyBorder="1" applyAlignment="1">
      <alignment vertical="center"/>
    </xf>
    <xf numFmtId="3" fontId="10" fillId="33" borderId="20" xfId="0" applyNumberFormat="1" applyFont="1" applyFill="1" applyBorder="1" applyAlignment="1">
      <alignment vertical="center"/>
    </xf>
    <xf numFmtId="49" fontId="10" fillId="33" borderId="14" xfId="0" applyNumberFormat="1" applyFont="1" applyFill="1" applyBorder="1" applyAlignment="1">
      <alignment horizontal="left" vertical="center"/>
    </xf>
    <xf numFmtId="49" fontId="5" fillId="33" borderId="26" xfId="0" applyNumberFormat="1" applyFont="1" applyFill="1" applyBorder="1" applyAlignment="1" quotePrefix="1">
      <alignment horizontal="left" vertical="center"/>
    </xf>
    <xf numFmtId="0" fontId="5" fillId="33" borderId="18" xfId="0" applyFont="1" applyFill="1" applyBorder="1" applyAlignment="1">
      <alignment vertical="center"/>
    </xf>
    <xf numFmtId="3" fontId="0" fillId="33" borderId="18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zoomScalePageLayoutView="0" workbookViewId="0" topLeftCell="A19">
      <selection activeCell="B44" sqref="B44"/>
    </sheetView>
  </sheetViews>
  <sheetFormatPr defaultColWidth="11.421875" defaultRowHeight="12.75"/>
  <cols>
    <col min="1" max="1" width="19.57421875" style="0" customWidth="1"/>
    <col min="2" max="2" width="53.8515625" style="0" customWidth="1"/>
    <col min="3" max="3" width="13.140625" style="56" customWidth="1"/>
    <col min="4" max="4" width="15.00390625" style="56" customWidth="1"/>
    <col min="5" max="5" width="17.57421875" style="56" customWidth="1"/>
    <col min="6" max="6" width="14.140625" style="57" customWidth="1"/>
    <col min="7" max="7" width="13.00390625" style="56" customWidth="1"/>
    <col min="8" max="8" width="14.7109375" style="56" customWidth="1"/>
    <col min="9" max="9" width="11.7109375" style="25" bestFit="1" customWidth="1"/>
    <col min="10" max="11" width="11.421875" style="25" customWidth="1"/>
    <col min="12" max="12" width="11.421875" style="17" customWidth="1"/>
  </cols>
  <sheetData>
    <row r="1" spans="1:8" ht="12.75">
      <c r="A1" s="121" t="s">
        <v>113</v>
      </c>
      <c r="B1" s="122" t="s">
        <v>502</v>
      </c>
      <c r="C1" s="111"/>
      <c r="D1" s="111"/>
      <c r="E1" s="111"/>
      <c r="F1" s="111"/>
      <c r="G1" s="111"/>
      <c r="H1" s="123"/>
    </row>
    <row r="2" spans="1:8" ht="12.75">
      <c r="A2" s="124" t="s">
        <v>114</v>
      </c>
      <c r="B2" s="10" t="s">
        <v>503</v>
      </c>
      <c r="C2" s="25"/>
      <c r="D2" s="25"/>
      <c r="E2" s="25"/>
      <c r="F2" s="25"/>
      <c r="G2" s="25"/>
      <c r="H2" s="125"/>
    </row>
    <row r="3" spans="1:8" ht="12.75">
      <c r="A3" s="124" t="s">
        <v>115</v>
      </c>
      <c r="B3" s="10" t="s">
        <v>504</v>
      </c>
      <c r="C3" s="25"/>
      <c r="D3" s="25"/>
      <c r="E3" s="25"/>
      <c r="F3" s="25"/>
      <c r="G3" s="25"/>
      <c r="H3" s="125"/>
    </row>
    <row r="4" spans="1:8" ht="12.75">
      <c r="A4" s="124" t="s">
        <v>116</v>
      </c>
      <c r="B4" s="80" t="s">
        <v>505</v>
      </c>
      <c r="C4" s="25"/>
      <c r="D4" s="81"/>
      <c r="E4" s="25"/>
      <c r="F4" s="25"/>
      <c r="G4" s="25"/>
      <c r="H4" s="125"/>
    </row>
    <row r="5" spans="1:8" ht="12.75">
      <c r="A5" s="124" t="s">
        <v>117</v>
      </c>
      <c r="B5" s="82">
        <v>39994</v>
      </c>
      <c r="C5" s="59"/>
      <c r="D5" s="59"/>
      <c r="E5" s="59"/>
      <c r="F5" s="59"/>
      <c r="G5" s="59"/>
      <c r="H5" s="126"/>
    </row>
    <row r="6" spans="1:8" ht="25.5">
      <c r="A6" s="127" t="s">
        <v>118</v>
      </c>
      <c r="B6" s="10" t="s">
        <v>1309</v>
      </c>
      <c r="C6" s="25"/>
      <c r="D6" s="25"/>
      <c r="E6" s="81"/>
      <c r="F6" s="25"/>
      <c r="G6" s="25"/>
      <c r="H6" s="125"/>
    </row>
    <row r="7" spans="1:8" ht="12.75">
      <c r="A7" s="124"/>
      <c r="B7" s="25"/>
      <c r="C7" s="25"/>
      <c r="D7" s="25"/>
      <c r="E7" s="25"/>
      <c r="F7" s="25"/>
      <c r="G7" s="25"/>
      <c r="H7" s="125"/>
    </row>
    <row r="8" spans="1:8" ht="12.75">
      <c r="A8" s="124"/>
      <c r="B8" s="25"/>
      <c r="C8" s="25"/>
      <c r="D8" s="25"/>
      <c r="E8" s="25"/>
      <c r="F8" s="25"/>
      <c r="G8" s="25"/>
      <c r="H8" s="125"/>
    </row>
    <row r="9" spans="1:8" ht="13.5" thickBot="1">
      <c r="A9" s="124"/>
      <c r="B9" s="25"/>
      <c r="C9" s="25"/>
      <c r="D9" s="25"/>
      <c r="E9" s="25"/>
      <c r="F9" s="25"/>
      <c r="G9" s="25" t="s">
        <v>158</v>
      </c>
      <c r="H9" s="125"/>
    </row>
    <row r="10" spans="1:11" ht="25.5">
      <c r="A10" s="165" t="s">
        <v>119</v>
      </c>
      <c r="B10" s="166" t="s">
        <v>120</v>
      </c>
      <c r="C10" s="166" t="s">
        <v>121</v>
      </c>
      <c r="D10" s="166" t="s">
        <v>507</v>
      </c>
      <c r="E10" s="166" t="s">
        <v>506</v>
      </c>
      <c r="F10" s="166" t="s">
        <v>122</v>
      </c>
      <c r="G10" s="166" t="s">
        <v>123</v>
      </c>
      <c r="H10" s="167" t="s">
        <v>124</v>
      </c>
      <c r="I10" s="27"/>
      <c r="J10" s="27"/>
      <c r="K10" s="12"/>
    </row>
    <row r="11" spans="1:9" ht="15">
      <c r="A11" s="128" t="s">
        <v>159</v>
      </c>
      <c r="B11" s="129" t="s">
        <v>749</v>
      </c>
      <c r="C11" s="42">
        <v>0</v>
      </c>
      <c r="D11" s="155">
        <f>D12+D88+D265+D290+D313+D324</f>
        <v>23587609</v>
      </c>
      <c r="E11" s="155">
        <f>E12+E88+E265+E290+E313+E324</f>
        <v>23587609</v>
      </c>
      <c r="F11" s="155">
        <f>F12+F88+F265+F290+F313+F324</f>
        <v>0</v>
      </c>
      <c r="G11" s="155">
        <f>G12+G88+G265+G290+G313+G324</f>
        <v>0</v>
      </c>
      <c r="H11" s="168">
        <v>0</v>
      </c>
      <c r="I11" s="13"/>
    </row>
    <row r="12" spans="1:9" ht="15">
      <c r="A12" s="128" t="s">
        <v>160</v>
      </c>
      <c r="B12" s="130" t="s">
        <v>754</v>
      </c>
      <c r="C12" s="41">
        <v>0</v>
      </c>
      <c r="D12" s="18">
        <f>D13+D15+D23+D29+D35+D37+D39+D47+D53+D59+D61+D63+D71+D77+D81+D83</f>
        <v>13396266</v>
      </c>
      <c r="E12" s="18">
        <f>E13+E15+E23+E29+E35+E37+E39+E47+E53+E59+E61+E63+E71+E77+E81+E83</f>
        <v>13396266</v>
      </c>
      <c r="F12" s="18">
        <f>F13+F15+F23+F29+F35+F37+F39+F47+F53+F59+F61+F63+F71+F77+F81+F83</f>
        <v>0</v>
      </c>
      <c r="G12" s="18">
        <v>0</v>
      </c>
      <c r="H12" s="131">
        <v>0</v>
      </c>
      <c r="I12" s="13"/>
    </row>
    <row r="13" spans="1:9" ht="15">
      <c r="A13" s="128" t="s">
        <v>526</v>
      </c>
      <c r="B13" s="130" t="s">
        <v>755</v>
      </c>
      <c r="C13" s="41">
        <v>800000</v>
      </c>
      <c r="D13" s="18">
        <f>D14</f>
        <v>0</v>
      </c>
      <c r="E13" s="18">
        <f>E14</f>
        <v>0</v>
      </c>
      <c r="F13" s="18">
        <f>F14</f>
        <v>800000</v>
      </c>
      <c r="G13" s="18">
        <f>G14</f>
        <v>0</v>
      </c>
      <c r="H13" s="131">
        <f>H14</f>
        <v>800000</v>
      </c>
      <c r="I13" s="13"/>
    </row>
    <row r="14" spans="1:10" ht="15">
      <c r="A14" s="113" t="s">
        <v>527</v>
      </c>
      <c r="B14" s="6" t="s">
        <v>756</v>
      </c>
      <c r="C14" s="37">
        <v>800000</v>
      </c>
      <c r="D14" s="4">
        <v>0</v>
      </c>
      <c r="E14" s="4">
        <v>0</v>
      </c>
      <c r="F14" s="4">
        <f>C14+D14-E14</f>
        <v>800000</v>
      </c>
      <c r="G14" s="4">
        <v>0</v>
      </c>
      <c r="H14" s="116">
        <f>F14-G14</f>
        <v>800000</v>
      </c>
      <c r="I14" s="13"/>
      <c r="J14" s="24"/>
    </row>
    <row r="15" spans="1:10" ht="14.25">
      <c r="A15" s="128" t="s">
        <v>528</v>
      </c>
      <c r="B15" s="130" t="s">
        <v>757</v>
      </c>
      <c r="C15" s="43">
        <v>3272879</v>
      </c>
      <c r="D15" s="9">
        <f>SUM(D16:D22)</f>
        <v>848831</v>
      </c>
      <c r="E15" s="9">
        <f>SUM(E16:E22)</f>
        <v>0</v>
      </c>
      <c r="F15" s="9">
        <f>SUM(F16:F22)</f>
        <v>4121710</v>
      </c>
      <c r="G15" s="9">
        <v>0</v>
      </c>
      <c r="H15" s="154">
        <f>SUM(H16:H22)</f>
        <v>4121710</v>
      </c>
      <c r="I15" s="13"/>
      <c r="J15" s="24"/>
    </row>
    <row r="16" spans="1:11" ht="15">
      <c r="A16" s="113" t="s">
        <v>529</v>
      </c>
      <c r="B16" s="6" t="s">
        <v>758</v>
      </c>
      <c r="C16" s="37">
        <v>1036100</v>
      </c>
      <c r="D16" s="4">
        <v>0</v>
      </c>
      <c r="E16" s="4">
        <v>0</v>
      </c>
      <c r="F16" s="4">
        <f aca="true" t="shared" si="0" ref="F16:F28">C16+D16-E16</f>
        <v>1036100</v>
      </c>
      <c r="G16" s="4">
        <f aca="true" t="shared" si="1" ref="G16:G22">F16-H16</f>
        <v>0</v>
      </c>
      <c r="H16" s="116">
        <v>1036100</v>
      </c>
      <c r="I16" s="13"/>
      <c r="J16" s="24"/>
      <c r="K16" s="24"/>
    </row>
    <row r="17" spans="1:10" ht="15">
      <c r="A17" s="113" t="s">
        <v>530</v>
      </c>
      <c r="B17" s="6" t="s">
        <v>179</v>
      </c>
      <c r="C17" s="37">
        <v>1400000</v>
      </c>
      <c r="D17" s="4">
        <v>0</v>
      </c>
      <c r="E17" s="4">
        <v>0</v>
      </c>
      <c r="F17" s="4">
        <f t="shared" si="0"/>
        <v>1400000</v>
      </c>
      <c r="G17" s="4">
        <f t="shared" si="1"/>
        <v>0</v>
      </c>
      <c r="H17" s="116">
        <v>1400000</v>
      </c>
      <c r="I17" s="13"/>
      <c r="J17" s="24"/>
    </row>
    <row r="18" spans="1:10" ht="15">
      <c r="A18" s="113" t="s">
        <v>531</v>
      </c>
      <c r="B18" s="6" t="s">
        <v>759</v>
      </c>
      <c r="C18" s="37">
        <v>28009</v>
      </c>
      <c r="D18" s="4">
        <v>0</v>
      </c>
      <c r="E18" s="4">
        <v>0</v>
      </c>
      <c r="F18" s="4">
        <f t="shared" si="0"/>
        <v>28009</v>
      </c>
      <c r="G18" s="4">
        <f t="shared" si="1"/>
        <v>0</v>
      </c>
      <c r="H18" s="116">
        <v>28009</v>
      </c>
      <c r="I18" s="13"/>
      <c r="J18" s="24"/>
    </row>
    <row r="19" spans="1:10" ht="15">
      <c r="A19" s="113" t="s">
        <v>532</v>
      </c>
      <c r="B19" s="6" t="s">
        <v>760</v>
      </c>
      <c r="C19" s="37">
        <v>195000</v>
      </c>
      <c r="D19" s="4">
        <v>0</v>
      </c>
      <c r="E19" s="4">
        <v>0</v>
      </c>
      <c r="F19" s="4">
        <f>C19+D19-E19</f>
        <v>195000</v>
      </c>
      <c r="G19" s="4">
        <f t="shared" si="1"/>
        <v>0</v>
      </c>
      <c r="H19" s="116">
        <v>195000</v>
      </c>
      <c r="I19" s="13"/>
      <c r="J19" s="24"/>
    </row>
    <row r="20" spans="1:10" ht="15">
      <c r="A20" s="113" t="s">
        <v>533</v>
      </c>
      <c r="B20" s="6" t="s">
        <v>761</v>
      </c>
      <c r="C20" s="37">
        <v>15000</v>
      </c>
      <c r="D20" s="4">
        <v>0</v>
      </c>
      <c r="E20" s="4">
        <v>0</v>
      </c>
      <c r="F20" s="4">
        <f t="shared" si="0"/>
        <v>15000</v>
      </c>
      <c r="G20" s="4">
        <f t="shared" si="1"/>
        <v>0</v>
      </c>
      <c r="H20" s="116">
        <v>15000</v>
      </c>
      <c r="I20" s="13"/>
      <c r="J20" s="24"/>
    </row>
    <row r="21" spans="1:10" ht="15">
      <c r="A21" s="113" t="s">
        <v>534</v>
      </c>
      <c r="B21" s="6" t="s">
        <v>762</v>
      </c>
      <c r="C21" s="37">
        <v>474315</v>
      </c>
      <c r="D21" s="4">
        <v>848831</v>
      </c>
      <c r="E21" s="4">
        <v>0</v>
      </c>
      <c r="F21" s="4">
        <f t="shared" si="0"/>
        <v>1323146</v>
      </c>
      <c r="G21" s="4">
        <f t="shared" si="1"/>
        <v>0</v>
      </c>
      <c r="H21" s="116">
        <v>1323146</v>
      </c>
      <c r="I21" s="13"/>
      <c r="J21" s="24"/>
    </row>
    <row r="22" spans="1:10" ht="15">
      <c r="A22" s="113" t="s">
        <v>535</v>
      </c>
      <c r="B22" s="6" t="s">
        <v>763</v>
      </c>
      <c r="C22" s="37">
        <v>124455</v>
      </c>
      <c r="D22" s="4">
        <v>0</v>
      </c>
      <c r="E22" s="4">
        <v>0</v>
      </c>
      <c r="F22" s="4">
        <f t="shared" si="0"/>
        <v>124455</v>
      </c>
      <c r="G22" s="4">
        <f t="shared" si="1"/>
        <v>0</v>
      </c>
      <c r="H22" s="116">
        <v>124455</v>
      </c>
      <c r="I22" s="13"/>
      <c r="J22" s="24"/>
    </row>
    <row r="23" spans="1:10" ht="14.25">
      <c r="A23" s="134" t="s">
        <v>536</v>
      </c>
      <c r="B23" s="129" t="s">
        <v>764</v>
      </c>
      <c r="C23" s="43">
        <v>7616947</v>
      </c>
      <c r="D23" s="19">
        <f>SUM(D24:D28)</f>
        <v>0</v>
      </c>
      <c r="E23" s="19">
        <f>SUM(E24:E28)</f>
        <v>1216013</v>
      </c>
      <c r="F23" s="19">
        <f>SUM(F24:F28)</f>
        <v>6400934</v>
      </c>
      <c r="G23" s="19">
        <f>SUM(G24:G28)</f>
        <v>0</v>
      </c>
      <c r="H23" s="150">
        <f>SUM(H24:H28)</f>
        <v>6400934</v>
      </c>
      <c r="I23" s="13"/>
      <c r="J23" s="24"/>
    </row>
    <row r="24" spans="1:10" ht="15">
      <c r="A24" s="113" t="s">
        <v>537</v>
      </c>
      <c r="B24" s="6" t="s">
        <v>926</v>
      </c>
      <c r="C24" s="37">
        <v>181554</v>
      </c>
      <c r="D24" s="4">
        <v>0</v>
      </c>
      <c r="E24" s="4">
        <v>0</v>
      </c>
      <c r="F24" s="4">
        <f t="shared" si="0"/>
        <v>181554</v>
      </c>
      <c r="G24" s="4">
        <f>F24-H24</f>
        <v>0</v>
      </c>
      <c r="H24" s="116">
        <v>181554</v>
      </c>
      <c r="I24" s="13"/>
      <c r="J24" s="24"/>
    </row>
    <row r="25" spans="1:10" ht="15">
      <c r="A25" s="113" t="s">
        <v>538</v>
      </c>
      <c r="B25" s="6" t="s">
        <v>924</v>
      </c>
      <c r="C25" s="37">
        <v>1540733</v>
      </c>
      <c r="D25" s="4">
        <v>0</v>
      </c>
      <c r="E25" s="4">
        <v>0</v>
      </c>
      <c r="F25" s="4">
        <f>C25+D25-E25</f>
        <v>1540733</v>
      </c>
      <c r="G25" s="4">
        <f>F25-H25</f>
        <v>0</v>
      </c>
      <c r="H25" s="116">
        <v>1540733</v>
      </c>
      <c r="I25" s="13"/>
      <c r="J25" s="24"/>
    </row>
    <row r="26" spans="1:10" ht="15">
      <c r="A26" s="113" t="s">
        <v>539</v>
      </c>
      <c r="B26" s="6" t="s">
        <v>765</v>
      </c>
      <c r="C26" s="37">
        <v>2694660</v>
      </c>
      <c r="D26" s="4">
        <v>0</v>
      </c>
      <c r="E26" s="4">
        <v>1216013</v>
      </c>
      <c r="F26" s="4">
        <f t="shared" si="0"/>
        <v>1478647</v>
      </c>
      <c r="G26" s="4">
        <f>F26-H26</f>
        <v>0</v>
      </c>
      <c r="H26" s="116">
        <v>1478647</v>
      </c>
      <c r="I26" s="13"/>
      <c r="J26" s="24"/>
    </row>
    <row r="27" spans="1:10" ht="15">
      <c r="A27" s="112" t="s">
        <v>1032</v>
      </c>
      <c r="B27" s="6" t="s">
        <v>1033</v>
      </c>
      <c r="C27" s="37">
        <v>0</v>
      </c>
      <c r="D27" s="4">
        <v>0</v>
      </c>
      <c r="E27" s="4">
        <v>0</v>
      </c>
      <c r="F27" s="4">
        <f t="shared" si="0"/>
        <v>0</v>
      </c>
      <c r="G27" s="4">
        <f>F27-H27</f>
        <v>0</v>
      </c>
      <c r="H27" s="116">
        <v>0</v>
      </c>
      <c r="I27" s="13"/>
      <c r="J27" s="24"/>
    </row>
    <row r="28" spans="1:10" ht="15">
      <c r="A28" s="113" t="s">
        <v>540</v>
      </c>
      <c r="B28" s="6" t="s">
        <v>766</v>
      </c>
      <c r="C28" s="37">
        <v>3200000</v>
      </c>
      <c r="D28" s="4">
        <v>0</v>
      </c>
      <c r="E28" s="4">
        <v>0</v>
      </c>
      <c r="F28" s="4">
        <f t="shared" si="0"/>
        <v>3200000</v>
      </c>
      <c r="G28" s="4">
        <f>F28-H28</f>
        <v>0</v>
      </c>
      <c r="H28" s="116">
        <v>3200000</v>
      </c>
      <c r="I28" s="13"/>
      <c r="J28" s="24"/>
    </row>
    <row r="29" spans="1:9" ht="15">
      <c r="A29" s="128" t="s">
        <v>541</v>
      </c>
      <c r="B29" s="130" t="s">
        <v>767</v>
      </c>
      <c r="C29" s="41">
        <v>3007377</v>
      </c>
      <c r="D29" s="18">
        <f>SUM(D30:D34)</f>
        <v>0</v>
      </c>
      <c r="E29" s="18">
        <f>SUM(E30:E34)</f>
        <v>0</v>
      </c>
      <c r="F29" s="18">
        <f>SUM(F30:F34)</f>
        <v>3007377</v>
      </c>
      <c r="G29" s="18">
        <f>SUM(G30:G34)</f>
        <v>0</v>
      </c>
      <c r="H29" s="131">
        <f>SUM(H30:H34)</f>
        <v>3007377</v>
      </c>
      <c r="I29" s="13"/>
    </row>
    <row r="30" spans="1:10" ht="15">
      <c r="A30" s="113" t="s">
        <v>542</v>
      </c>
      <c r="B30" s="6" t="s">
        <v>768</v>
      </c>
      <c r="C30" s="37">
        <v>2895203</v>
      </c>
      <c r="D30" s="4">
        <v>0</v>
      </c>
      <c r="E30" s="4">
        <v>0</v>
      </c>
      <c r="F30" s="4">
        <f>C30+D30-E30</f>
        <v>2895203</v>
      </c>
      <c r="G30" s="4">
        <f>F30-H30</f>
        <v>0</v>
      </c>
      <c r="H30" s="116">
        <v>2895203</v>
      </c>
      <c r="I30" s="13"/>
      <c r="J30" s="24"/>
    </row>
    <row r="31" spans="1:10" ht="15">
      <c r="A31" s="113" t="s">
        <v>543</v>
      </c>
      <c r="B31" s="6" t="s">
        <v>925</v>
      </c>
      <c r="C31" s="37">
        <v>87474</v>
      </c>
      <c r="D31" s="4">
        <v>0</v>
      </c>
      <c r="E31" s="4">
        <v>0</v>
      </c>
      <c r="F31" s="4">
        <f aca="true" t="shared" si="2" ref="F31:F58">C31+D31-E31</f>
        <v>87474</v>
      </c>
      <c r="G31" s="4">
        <f>F31-H31</f>
        <v>0</v>
      </c>
      <c r="H31" s="116">
        <v>87474</v>
      </c>
      <c r="I31" s="13"/>
      <c r="J31" s="24"/>
    </row>
    <row r="32" spans="1:10" ht="15">
      <c r="A32" s="113" t="s">
        <v>544</v>
      </c>
      <c r="B32" s="6" t="s">
        <v>769</v>
      </c>
      <c r="C32" s="37">
        <v>22700</v>
      </c>
      <c r="D32" s="4">
        <v>0</v>
      </c>
      <c r="E32" s="4">
        <v>0</v>
      </c>
      <c r="F32" s="4">
        <f t="shared" si="2"/>
        <v>22700</v>
      </c>
      <c r="G32" s="4">
        <f>F32-H32</f>
        <v>0</v>
      </c>
      <c r="H32" s="116">
        <v>22700</v>
      </c>
      <c r="I32" s="13"/>
      <c r="J32" s="24"/>
    </row>
    <row r="33" spans="1:10" ht="15">
      <c r="A33" s="113" t="s">
        <v>545</v>
      </c>
      <c r="B33" s="6" t="s">
        <v>770</v>
      </c>
      <c r="C33" s="37">
        <v>1000</v>
      </c>
      <c r="D33" s="4">
        <v>0</v>
      </c>
      <c r="E33" s="4">
        <v>0</v>
      </c>
      <c r="F33" s="4">
        <f>C33+D33-E33</f>
        <v>1000</v>
      </c>
      <c r="G33" s="4">
        <f>F33-H33</f>
        <v>0</v>
      </c>
      <c r="H33" s="116">
        <v>1000</v>
      </c>
      <c r="I33" s="13"/>
      <c r="J33" s="24"/>
    </row>
    <row r="34" spans="1:10" ht="15">
      <c r="A34" s="113" t="s">
        <v>546</v>
      </c>
      <c r="B34" s="6" t="s">
        <v>771</v>
      </c>
      <c r="C34" s="37">
        <v>1000</v>
      </c>
      <c r="D34" s="4">
        <v>0</v>
      </c>
      <c r="E34" s="4">
        <v>0</v>
      </c>
      <c r="F34" s="4">
        <f t="shared" si="2"/>
        <v>1000</v>
      </c>
      <c r="G34" s="4">
        <f>F34-H34</f>
        <v>0</v>
      </c>
      <c r="H34" s="116">
        <v>1000</v>
      </c>
      <c r="I34" s="13"/>
      <c r="J34" s="24"/>
    </row>
    <row r="35" spans="1:10" ht="14.25">
      <c r="A35" s="132" t="s">
        <v>933</v>
      </c>
      <c r="B35" s="129" t="s">
        <v>934</v>
      </c>
      <c r="C35" s="43">
        <v>0</v>
      </c>
      <c r="D35" s="19">
        <f>SUM(D36)</f>
        <v>1216013</v>
      </c>
      <c r="E35" s="19">
        <f>SUM(E36)</f>
        <v>0</v>
      </c>
      <c r="F35" s="19">
        <f>SUM(F36)</f>
        <v>1216013</v>
      </c>
      <c r="G35" s="19">
        <f>SUM(G36)</f>
        <v>0</v>
      </c>
      <c r="H35" s="150">
        <f>H36</f>
        <v>1216013</v>
      </c>
      <c r="I35" s="13"/>
      <c r="J35" s="24"/>
    </row>
    <row r="36" spans="1:10" ht="15">
      <c r="A36" s="112" t="s">
        <v>935</v>
      </c>
      <c r="B36" s="6" t="s">
        <v>936</v>
      </c>
      <c r="C36" s="37">
        <v>0</v>
      </c>
      <c r="D36" s="133">
        <v>1216013</v>
      </c>
      <c r="E36" s="133">
        <v>0</v>
      </c>
      <c r="F36" s="4">
        <f>C36+D36-E36</f>
        <v>1216013</v>
      </c>
      <c r="G36" s="4">
        <f>F36-H36</f>
        <v>0</v>
      </c>
      <c r="H36" s="116">
        <v>1216013</v>
      </c>
      <c r="I36" s="13"/>
      <c r="J36" s="24"/>
    </row>
    <row r="37" spans="1:9" ht="14.25">
      <c r="A37" s="134" t="s">
        <v>547</v>
      </c>
      <c r="B37" s="129" t="s">
        <v>772</v>
      </c>
      <c r="C37" s="43">
        <v>-736426</v>
      </c>
      <c r="D37" s="19">
        <f>SUM(D38)</f>
        <v>448020</v>
      </c>
      <c r="E37" s="19">
        <f>SUM(E38)</f>
        <v>0</v>
      </c>
      <c r="F37" s="19">
        <f>SUM(F38)</f>
        <v>-288406</v>
      </c>
      <c r="G37" s="19">
        <f>SUM(G38)</f>
        <v>0</v>
      </c>
      <c r="H37" s="150">
        <f>H38</f>
        <v>-288406</v>
      </c>
      <c r="I37" s="13"/>
    </row>
    <row r="38" spans="1:9" ht="15">
      <c r="A38" s="113" t="s">
        <v>548</v>
      </c>
      <c r="B38" s="6" t="s">
        <v>773</v>
      </c>
      <c r="C38" s="37">
        <v>-736426</v>
      </c>
      <c r="D38" s="133">
        <v>448020</v>
      </c>
      <c r="E38" s="133">
        <v>0</v>
      </c>
      <c r="F38" s="4">
        <f>C38+D38-E38</f>
        <v>-288406</v>
      </c>
      <c r="G38" s="4">
        <f>F38-H38</f>
        <v>0</v>
      </c>
      <c r="H38" s="116">
        <v>-288406</v>
      </c>
      <c r="I38" s="13"/>
    </row>
    <row r="39" spans="1:9" ht="14.25">
      <c r="A39" s="134" t="s">
        <v>549</v>
      </c>
      <c r="B39" s="129" t="s">
        <v>774</v>
      </c>
      <c r="C39" s="43">
        <v>-2938595</v>
      </c>
      <c r="D39" s="19">
        <f>SUM(D40:D46)</f>
        <v>1253659</v>
      </c>
      <c r="E39" s="19">
        <f>SUM(E40:E46)</f>
        <v>864861</v>
      </c>
      <c r="F39" s="19">
        <f>SUM(F40:F46)</f>
        <v>-2549797</v>
      </c>
      <c r="G39" s="19">
        <f>SUM(G40:G46)</f>
        <v>0</v>
      </c>
      <c r="H39" s="150">
        <f>SUM(H40:H46)</f>
        <v>-2549797</v>
      </c>
      <c r="I39" s="13"/>
    </row>
    <row r="40" spans="1:12" s="11" customFormat="1" ht="15">
      <c r="A40" s="169" t="s">
        <v>550</v>
      </c>
      <c r="B40" s="138" t="s">
        <v>758</v>
      </c>
      <c r="C40" s="37">
        <v>-825506</v>
      </c>
      <c r="D40" s="5">
        <v>221872</v>
      </c>
      <c r="E40" s="5">
        <v>1988</v>
      </c>
      <c r="F40" s="5">
        <f t="shared" si="2"/>
        <v>-605622</v>
      </c>
      <c r="G40" s="5">
        <v>0</v>
      </c>
      <c r="H40" s="117">
        <v>-605622</v>
      </c>
      <c r="I40" s="13"/>
      <c r="J40" s="14"/>
      <c r="K40" s="14"/>
      <c r="L40" s="15"/>
    </row>
    <row r="41" spans="1:9" ht="15">
      <c r="A41" s="113" t="s">
        <v>551</v>
      </c>
      <c r="B41" s="6" t="s">
        <v>179</v>
      </c>
      <c r="C41" s="37">
        <v>-1328301</v>
      </c>
      <c r="D41" s="4">
        <v>310380</v>
      </c>
      <c r="E41" s="4">
        <v>8839</v>
      </c>
      <c r="F41" s="4">
        <f t="shared" si="2"/>
        <v>-1026760</v>
      </c>
      <c r="G41" s="4">
        <f aca="true" t="shared" si="3" ref="G41:G46">F41-H41</f>
        <v>0</v>
      </c>
      <c r="H41" s="116">
        <v>-1026760</v>
      </c>
      <c r="I41" s="13"/>
    </row>
    <row r="42" spans="1:9" ht="15">
      <c r="A42" s="113" t="s">
        <v>552</v>
      </c>
      <c r="B42" s="6" t="s">
        <v>759</v>
      </c>
      <c r="C42" s="37">
        <v>-22614</v>
      </c>
      <c r="D42" s="4">
        <v>27268</v>
      </c>
      <c r="E42" s="4">
        <v>4654</v>
      </c>
      <c r="F42" s="4">
        <f t="shared" si="2"/>
        <v>0</v>
      </c>
      <c r="G42" s="4">
        <f t="shared" si="3"/>
        <v>0</v>
      </c>
      <c r="H42" s="116">
        <v>0</v>
      </c>
      <c r="I42" s="13"/>
    </row>
    <row r="43" spans="1:9" ht="15">
      <c r="A43" s="113" t="s">
        <v>553</v>
      </c>
      <c r="B43" s="6" t="s">
        <v>760</v>
      </c>
      <c r="C43" s="37">
        <v>-186556</v>
      </c>
      <c r="D43" s="4">
        <v>0</v>
      </c>
      <c r="E43" s="4">
        <v>0</v>
      </c>
      <c r="F43" s="4">
        <f t="shared" si="2"/>
        <v>-186556</v>
      </c>
      <c r="G43" s="4">
        <f t="shared" si="3"/>
        <v>0</v>
      </c>
      <c r="H43" s="116">
        <v>-186556</v>
      </c>
      <c r="I43" s="13"/>
    </row>
    <row r="44" spans="1:9" ht="15">
      <c r="A44" s="113" t="s">
        <v>554</v>
      </c>
      <c r="B44" s="6" t="s">
        <v>761</v>
      </c>
      <c r="C44" s="37">
        <v>-13235</v>
      </c>
      <c r="D44" s="4">
        <v>7837</v>
      </c>
      <c r="E44" s="4">
        <v>0</v>
      </c>
      <c r="F44" s="4">
        <f t="shared" si="2"/>
        <v>-5398</v>
      </c>
      <c r="G44" s="4">
        <f t="shared" si="3"/>
        <v>0</v>
      </c>
      <c r="H44" s="116">
        <v>-5398</v>
      </c>
      <c r="I44" s="13"/>
    </row>
    <row r="45" spans="1:9" ht="15">
      <c r="A45" s="113" t="s">
        <v>555</v>
      </c>
      <c r="B45" s="6" t="s">
        <v>762</v>
      </c>
      <c r="C45" s="37">
        <v>-460894</v>
      </c>
      <c r="D45" s="4">
        <v>657345</v>
      </c>
      <c r="E45" s="4">
        <v>849380</v>
      </c>
      <c r="F45" s="4">
        <f>C45+D45-E45</f>
        <v>-652929</v>
      </c>
      <c r="G45" s="4">
        <f t="shared" si="3"/>
        <v>0</v>
      </c>
      <c r="H45" s="116">
        <v>-652929</v>
      </c>
      <c r="I45" s="13"/>
    </row>
    <row r="46" spans="1:9" ht="15">
      <c r="A46" s="113" t="s">
        <v>556</v>
      </c>
      <c r="B46" s="6" t="s">
        <v>763</v>
      </c>
      <c r="C46" s="37">
        <v>-101489</v>
      </c>
      <c r="D46" s="4">
        <v>28957</v>
      </c>
      <c r="E46" s="4">
        <v>0</v>
      </c>
      <c r="F46" s="4">
        <f t="shared" si="2"/>
        <v>-72532</v>
      </c>
      <c r="G46" s="4">
        <f t="shared" si="3"/>
        <v>0</v>
      </c>
      <c r="H46" s="116">
        <v>-72532</v>
      </c>
      <c r="I46" s="13"/>
    </row>
    <row r="47" spans="1:9" ht="14.25">
      <c r="A47" s="134" t="s">
        <v>557</v>
      </c>
      <c r="B47" s="129" t="s">
        <v>775</v>
      </c>
      <c r="C47" s="43">
        <v>-7177336</v>
      </c>
      <c r="D47" s="19">
        <f>SUM(D48:D52)</f>
        <v>5951603</v>
      </c>
      <c r="E47" s="19">
        <f>SUM(E48:E52)</f>
        <v>2418401</v>
      </c>
      <c r="F47" s="19">
        <f>SUM(F48:F52)</f>
        <v>-3644134</v>
      </c>
      <c r="G47" s="19">
        <f>SUM(G48:G52)</f>
        <v>0</v>
      </c>
      <c r="H47" s="150">
        <f>SUM(H48:H52)</f>
        <v>-3644134</v>
      </c>
      <c r="I47" s="13"/>
    </row>
    <row r="48" spans="1:9" ht="15">
      <c r="A48" s="113" t="s">
        <v>558</v>
      </c>
      <c r="B48" s="6" t="s">
        <v>926</v>
      </c>
      <c r="C48" s="37">
        <v>-155136</v>
      </c>
      <c r="D48" s="4">
        <v>58127</v>
      </c>
      <c r="E48" s="4">
        <v>0</v>
      </c>
      <c r="F48" s="4">
        <f t="shared" si="2"/>
        <v>-97009</v>
      </c>
      <c r="G48" s="4">
        <f>F48-H48</f>
        <v>0</v>
      </c>
      <c r="H48" s="116">
        <v>-97009</v>
      </c>
      <c r="I48" s="13"/>
    </row>
    <row r="49" spans="1:9" ht="15">
      <c r="A49" s="113" t="s">
        <v>559</v>
      </c>
      <c r="B49" s="6" t="s">
        <v>924</v>
      </c>
      <c r="C49" s="37">
        <v>-1230480</v>
      </c>
      <c r="D49" s="4">
        <v>394503</v>
      </c>
      <c r="E49" s="4">
        <v>4021</v>
      </c>
      <c r="F49" s="4">
        <f>C49+D49-E49</f>
        <v>-839998</v>
      </c>
      <c r="G49" s="4">
        <f>F49-H49</f>
        <v>0</v>
      </c>
      <c r="H49" s="116">
        <v>-839998</v>
      </c>
      <c r="I49" s="13"/>
    </row>
    <row r="50" spans="1:9" ht="15">
      <c r="A50" s="113" t="s">
        <v>560</v>
      </c>
      <c r="B50" s="6" t="s">
        <v>765</v>
      </c>
      <c r="C50" s="37">
        <v>-2692660</v>
      </c>
      <c r="D50" s="4">
        <v>1260727</v>
      </c>
      <c r="E50" s="4">
        <v>0</v>
      </c>
      <c r="F50" s="4">
        <f>C50+D50-E50</f>
        <v>-1431933</v>
      </c>
      <c r="G50" s="4">
        <f>F50-H50</f>
        <v>0</v>
      </c>
      <c r="H50" s="116">
        <v>-1431933</v>
      </c>
      <c r="I50" s="13"/>
    </row>
    <row r="51" spans="1:9" ht="15">
      <c r="A51" s="112" t="s">
        <v>1034</v>
      </c>
      <c r="B51" s="6" t="s">
        <v>1033</v>
      </c>
      <c r="C51" s="37">
        <v>0</v>
      </c>
      <c r="D51" s="4">
        <v>0</v>
      </c>
      <c r="E51" s="4">
        <v>0</v>
      </c>
      <c r="F51" s="4">
        <f>C51+D51-E51</f>
        <v>0</v>
      </c>
      <c r="G51" s="4">
        <f>F51-H51</f>
        <v>0</v>
      </c>
      <c r="H51" s="116">
        <v>0</v>
      </c>
      <c r="I51" s="13"/>
    </row>
    <row r="52" spans="1:9" ht="15">
      <c r="A52" s="113" t="s">
        <v>561</v>
      </c>
      <c r="B52" s="6" t="s">
        <v>766</v>
      </c>
      <c r="C52" s="37">
        <v>-3099060</v>
      </c>
      <c r="D52" s="4">
        <v>4238246</v>
      </c>
      <c r="E52" s="4">
        <v>2414380</v>
      </c>
      <c r="F52" s="4">
        <f t="shared" si="2"/>
        <v>-1275194</v>
      </c>
      <c r="G52" s="4">
        <f>F52-H52</f>
        <v>0</v>
      </c>
      <c r="H52" s="116">
        <v>-1275194</v>
      </c>
      <c r="I52" s="13"/>
    </row>
    <row r="53" spans="1:9" ht="14.25">
      <c r="A53" s="134" t="s">
        <v>562</v>
      </c>
      <c r="B53" s="129" t="s">
        <v>776</v>
      </c>
      <c r="C53" s="43">
        <v>-3000083</v>
      </c>
      <c r="D53" s="19">
        <f>SUM(D54:D58)</f>
        <v>26155</v>
      </c>
      <c r="E53" s="19">
        <f>SUM(E54:E58)</f>
        <v>0</v>
      </c>
      <c r="F53" s="19">
        <f>SUM(F54:F58)</f>
        <v>-2973928</v>
      </c>
      <c r="G53" s="19">
        <f>SUM(G54:G58)</f>
        <v>0</v>
      </c>
      <c r="H53" s="150">
        <f>SUM(H54:H58)</f>
        <v>-2973928</v>
      </c>
      <c r="I53" s="13"/>
    </row>
    <row r="54" spans="1:9" ht="15">
      <c r="A54" s="113" t="s">
        <v>563</v>
      </c>
      <c r="B54" s="6" t="s">
        <v>768</v>
      </c>
      <c r="C54" s="37">
        <v>-2895203</v>
      </c>
      <c r="D54" s="4">
        <v>15000</v>
      </c>
      <c r="E54" s="4">
        <v>0</v>
      </c>
      <c r="F54" s="4">
        <f t="shared" si="2"/>
        <v>-2880203</v>
      </c>
      <c r="G54" s="4">
        <f>F54-H54</f>
        <v>0</v>
      </c>
      <c r="H54" s="116">
        <v>-2880203</v>
      </c>
      <c r="I54" s="13"/>
    </row>
    <row r="55" spans="1:9" ht="15">
      <c r="A55" s="113" t="s">
        <v>564</v>
      </c>
      <c r="B55" s="6" t="s">
        <v>925</v>
      </c>
      <c r="C55" s="37">
        <v>-80180</v>
      </c>
      <c r="D55" s="4">
        <v>11155</v>
      </c>
      <c r="E55" s="4">
        <v>0</v>
      </c>
      <c r="F55" s="4">
        <f t="shared" si="2"/>
        <v>-69025</v>
      </c>
      <c r="G55" s="4">
        <f>F55-H55</f>
        <v>0</v>
      </c>
      <c r="H55" s="116">
        <v>-69025</v>
      </c>
      <c r="I55" s="13"/>
    </row>
    <row r="56" spans="1:9" ht="15">
      <c r="A56" s="113" t="s">
        <v>565</v>
      </c>
      <c r="B56" s="6" t="s">
        <v>769</v>
      </c>
      <c r="C56" s="37">
        <v>-22700</v>
      </c>
      <c r="D56" s="4">
        <v>0</v>
      </c>
      <c r="E56" s="4">
        <v>0</v>
      </c>
      <c r="F56" s="4">
        <f>C56+D56-E56</f>
        <v>-22700</v>
      </c>
      <c r="G56" s="4">
        <v>0</v>
      </c>
      <c r="H56" s="116">
        <v>-22700</v>
      </c>
      <c r="I56" s="13"/>
    </row>
    <row r="57" spans="1:9" ht="15">
      <c r="A57" s="113" t="s">
        <v>566</v>
      </c>
      <c r="B57" s="6" t="s">
        <v>770</v>
      </c>
      <c r="C57" s="37">
        <v>-1000</v>
      </c>
      <c r="D57" s="4">
        <v>0</v>
      </c>
      <c r="E57" s="4">
        <v>0</v>
      </c>
      <c r="F57" s="4">
        <f t="shared" si="2"/>
        <v>-1000</v>
      </c>
      <c r="G57" s="4">
        <v>0</v>
      </c>
      <c r="H57" s="116">
        <v>-1000</v>
      </c>
      <c r="I57" s="13"/>
    </row>
    <row r="58" spans="1:9" ht="15">
      <c r="A58" s="113" t="s">
        <v>567</v>
      </c>
      <c r="B58" s="6" t="s">
        <v>777</v>
      </c>
      <c r="C58" s="37">
        <v>-1000</v>
      </c>
      <c r="D58" s="4">
        <v>0</v>
      </c>
      <c r="E58" s="4">
        <v>0</v>
      </c>
      <c r="F58" s="4">
        <f t="shared" si="2"/>
        <v>-1000</v>
      </c>
      <c r="G58" s="4">
        <v>0</v>
      </c>
      <c r="H58" s="116">
        <v>-1000</v>
      </c>
      <c r="I58" s="13"/>
    </row>
    <row r="59" spans="1:9" ht="14.25">
      <c r="A59" s="132" t="s">
        <v>937</v>
      </c>
      <c r="B59" s="129" t="s">
        <v>938</v>
      </c>
      <c r="C59" s="43">
        <v>0</v>
      </c>
      <c r="D59" s="19">
        <f>D60</f>
        <v>1216013</v>
      </c>
      <c r="E59" s="19">
        <f>E60</f>
        <v>1216013</v>
      </c>
      <c r="F59" s="19">
        <f>F60</f>
        <v>0</v>
      </c>
      <c r="G59" s="19">
        <f>G60</f>
        <v>0</v>
      </c>
      <c r="H59" s="150">
        <v>0</v>
      </c>
      <c r="I59" s="13"/>
    </row>
    <row r="60" spans="1:9" ht="15">
      <c r="A60" s="112" t="s">
        <v>939</v>
      </c>
      <c r="B60" s="6" t="s">
        <v>936</v>
      </c>
      <c r="C60" s="37">
        <v>0</v>
      </c>
      <c r="D60" s="4">
        <v>1216013</v>
      </c>
      <c r="E60" s="4">
        <v>1216013</v>
      </c>
      <c r="F60" s="4">
        <f>C60+D60-E60</f>
        <v>0</v>
      </c>
      <c r="G60" s="4">
        <f>F60-H60</f>
        <v>0</v>
      </c>
      <c r="H60" s="116">
        <v>0</v>
      </c>
      <c r="I60" s="13"/>
    </row>
    <row r="61" spans="1:9" ht="14.25">
      <c r="A61" s="134" t="s">
        <v>568</v>
      </c>
      <c r="B61" s="129" t="s">
        <v>778</v>
      </c>
      <c r="C61" s="43">
        <v>-63574</v>
      </c>
      <c r="D61" s="19">
        <f>D62</f>
        <v>0</v>
      </c>
      <c r="E61" s="19">
        <f>E62</f>
        <v>448020</v>
      </c>
      <c r="F61" s="19">
        <f>F62</f>
        <v>-511594</v>
      </c>
      <c r="G61" s="19">
        <f>G62</f>
        <v>0</v>
      </c>
      <c r="H61" s="150">
        <f>H62</f>
        <v>-511594</v>
      </c>
      <c r="I61" s="13"/>
    </row>
    <row r="62" spans="1:9" ht="15">
      <c r="A62" s="113" t="s">
        <v>569</v>
      </c>
      <c r="B62" s="6" t="s">
        <v>773</v>
      </c>
      <c r="C62" s="37">
        <v>-63574</v>
      </c>
      <c r="D62" s="4">
        <v>0</v>
      </c>
      <c r="E62" s="4">
        <v>448020</v>
      </c>
      <c r="F62" s="4">
        <f>C62+D62-E62</f>
        <v>-511594</v>
      </c>
      <c r="G62" s="4">
        <f>F62-H62</f>
        <v>0</v>
      </c>
      <c r="H62" s="116">
        <v>-511594</v>
      </c>
      <c r="I62" s="13"/>
    </row>
    <row r="63" spans="1:9" ht="15">
      <c r="A63" s="134" t="s">
        <v>570</v>
      </c>
      <c r="B63" s="129" t="s">
        <v>779</v>
      </c>
      <c r="C63" s="42">
        <v>-334284</v>
      </c>
      <c r="D63" s="156">
        <f>SUM(D64:D70)</f>
        <v>11576</v>
      </c>
      <c r="E63" s="156">
        <f>SUM(E64:E70)</f>
        <v>1255200</v>
      </c>
      <c r="F63" s="156">
        <f>SUM(F64:F70)</f>
        <v>-1577908</v>
      </c>
      <c r="G63" s="156">
        <f>SUM(G64:G70)</f>
        <v>0</v>
      </c>
      <c r="H63" s="170">
        <f>SUM(H64:H70)</f>
        <v>-1577908</v>
      </c>
      <c r="I63" s="13"/>
    </row>
    <row r="64" spans="1:9" ht="15">
      <c r="A64" s="113" t="s">
        <v>571</v>
      </c>
      <c r="B64" s="6" t="s">
        <v>758</v>
      </c>
      <c r="C64" s="37">
        <v>-210594</v>
      </c>
      <c r="D64" s="4">
        <v>1988</v>
      </c>
      <c r="E64" s="4">
        <v>221872</v>
      </c>
      <c r="F64" s="4">
        <f aca="true" t="shared" si="4" ref="F64:F73">C64+D64-E64</f>
        <v>-430478</v>
      </c>
      <c r="G64" s="4">
        <v>0</v>
      </c>
      <c r="H64" s="116">
        <v>-430478</v>
      </c>
      <c r="I64" s="13"/>
    </row>
    <row r="65" spans="1:9" ht="15">
      <c r="A65" s="113" t="s">
        <v>572</v>
      </c>
      <c r="B65" s="6" t="s">
        <v>179</v>
      </c>
      <c r="C65" s="37">
        <v>-71699</v>
      </c>
      <c r="D65" s="4">
        <v>8839</v>
      </c>
      <c r="E65" s="4">
        <v>310380</v>
      </c>
      <c r="F65" s="4">
        <f t="shared" si="4"/>
        <v>-373240</v>
      </c>
      <c r="G65" s="4">
        <v>0</v>
      </c>
      <c r="H65" s="116">
        <f aca="true" t="shared" si="5" ref="H65:H70">F65-G65</f>
        <v>-373240</v>
      </c>
      <c r="I65" s="13"/>
    </row>
    <row r="66" spans="1:9" ht="15">
      <c r="A66" s="113" t="s">
        <v>573</v>
      </c>
      <c r="B66" s="6" t="s">
        <v>759</v>
      </c>
      <c r="C66" s="37">
        <v>-5395</v>
      </c>
      <c r="D66" s="4">
        <v>200</v>
      </c>
      <c r="E66" s="4">
        <v>28809</v>
      </c>
      <c r="F66" s="4">
        <f>C66+D66-E66</f>
        <v>-34004</v>
      </c>
      <c r="G66" s="4">
        <v>0</v>
      </c>
      <c r="H66" s="116">
        <f t="shared" si="5"/>
        <v>-34004</v>
      </c>
      <c r="I66" s="13"/>
    </row>
    <row r="67" spans="1:9" ht="15">
      <c r="A67" s="112" t="s">
        <v>1035</v>
      </c>
      <c r="B67" s="6" t="s">
        <v>1036</v>
      </c>
      <c r="C67" s="37">
        <v>-8444</v>
      </c>
      <c r="D67" s="4">
        <v>0</v>
      </c>
      <c r="E67" s="4">
        <v>0</v>
      </c>
      <c r="F67" s="4">
        <f>C67+D67-E67</f>
        <v>-8444</v>
      </c>
      <c r="G67" s="4">
        <v>0</v>
      </c>
      <c r="H67" s="116">
        <f t="shared" si="5"/>
        <v>-8444</v>
      </c>
      <c r="I67" s="13"/>
    </row>
    <row r="68" spans="1:9" ht="15">
      <c r="A68" s="113" t="s">
        <v>574</v>
      </c>
      <c r="B68" s="6" t="s">
        <v>761</v>
      </c>
      <c r="C68" s="37">
        <v>-1765</v>
      </c>
      <c r="D68" s="4">
        <v>0</v>
      </c>
      <c r="E68" s="4">
        <v>7837</v>
      </c>
      <c r="F68" s="4">
        <f t="shared" si="4"/>
        <v>-9602</v>
      </c>
      <c r="G68" s="4">
        <v>0</v>
      </c>
      <c r="H68" s="116">
        <f>F68-G68</f>
        <v>-9602</v>
      </c>
      <c r="I68" s="13"/>
    </row>
    <row r="69" spans="1:9" ht="15">
      <c r="A69" s="113" t="s">
        <v>575</v>
      </c>
      <c r="B69" s="6" t="s">
        <v>762</v>
      </c>
      <c r="C69" s="37">
        <v>-13421</v>
      </c>
      <c r="D69" s="4">
        <v>549</v>
      </c>
      <c r="E69" s="4">
        <v>657345</v>
      </c>
      <c r="F69" s="4">
        <f t="shared" si="4"/>
        <v>-670217</v>
      </c>
      <c r="G69" s="4">
        <v>0</v>
      </c>
      <c r="H69" s="116">
        <f t="shared" si="5"/>
        <v>-670217</v>
      </c>
      <c r="I69" s="13"/>
    </row>
    <row r="70" spans="1:9" ht="15">
      <c r="A70" s="113" t="s">
        <v>576</v>
      </c>
      <c r="B70" s="6" t="s">
        <v>763</v>
      </c>
      <c r="C70" s="37">
        <v>-22966</v>
      </c>
      <c r="D70" s="4">
        <v>0</v>
      </c>
      <c r="E70" s="4">
        <v>28957</v>
      </c>
      <c r="F70" s="4">
        <f t="shared" si="4"/>
        <v>-51923</v>
      </c>
      <c r="G70" s="4">
        <v>0</v>
      </c>
      <c r="H70" s="116">
        <f t="shared" si="5"/>
        <v>-51923</v>
      </c>
      <c r="I70" s="13"/>
    </row>
    <row r="71" spans="1:9" ht="14.25">
      <c r="A71" s="134" t="s">
        <v>577</v>
      </c>
      <c r="B71" s="129" t="s">
        <v>780</v>
      </c>
      <c r="C71" s="43">
        <v>-439611</v>
      </c>
      <c r="D71" s="19">
        <f>SUM(D72:D76)</f>
        <v>2418401</v>
      </c>
      <c r="E71" s="19">
        <f>SUM(E72:E76)</f>
        <v>4735590</v>
      </c>
      <c r="F71" s="19">
        <f>SUM(F72:F76)</f>
        <v>-2756800</v>
      </c>
      <c r="G71" s="19">
        <f>SUM(G72:G76)</f>
        <v>0</v>
      </c>
      <c r="H71" s="150">
        <f>SUM(H72:H76)</f>
        <v>-2756800</v>
      </c>
      <c r="I71" s="13"/>
    </row>
    <row r="72" spans="1:9" ht="15">
      <c r="A72" s="113" t="s">
        <v>578</v>
      </c>
      <c r="B72" s="6" t="s">
        <v>926</v>
      </c>
      <c r="C72" s="37">
        <v>-26418</v>
      </c>
      <c r="D72" s="4">
        <v>0</v>
      </c>
      <c r="E72" s="4">
        <v>58127</v>
      </c>
      <c r="F72" s="4">
        <f>C72+D72-E72</f>
        <v>-84545</v>
      </c>
      <c r="G72" s="4">
        <v>0</v>
      </c>
      <c r="H72" s="116">
        <f>F72-G72</f>
        <v>-84545</v>
      </c>
      <c r="I72" s="13"/>
    </row>
    <row r="73" spans="1:9" ht="15">
      <c r="A73" s="113" t="s">
        <v>579</v>
      </c>
      <c r="B73" s="6" t="s">
        <v>924</v>
      </c>
      <c r="C73" s="37">
        <v>-310253</v>
      </c>
      <c r="D73" s="4">
        <v>4021</v>
      </c>
      <c r="E73" s="4">
        <v>394503</v>
      </c>
      <c r="F73" s="4">
        <f t="shared" si="4"/>
        <v>-700735</v>
      </c>
      <c r="G73" s="4">
        <v>0</v>
      </c>
      <c r="H73" s="116">
        <f>F73-G73</f>
        <v>-700735</v>
      </c>
      <c r="I73" s="13"/>
    </row>
    <row r="74" spans="1:9" ht="15">
      <c r="A74" s="113" t="s">
        <v>580</v>
      </c>
      <c r="B74" s="6" t="s">
        <v>765</v>
      </c>
      <c r="C74" s="37">
        <v>-2000</v>
      </c>
      <c r="D74" s="4">
        <v>0</v>
      </c>
      <c r="E74" s="4">
        <v>44714</v>
      </c>
      <c r="F74" s="4">
        <f>C74+D74-E74</f>
        <v>-46714</v>
      </c>
      <c r="G74" s="4">
        <v>0</v>
      </c>
      <c r="H74" s="116">
        <f>F74-G74</f>
        <v>-46714</v>
      </c>
      <c r="I74" s="13"/>
    </row>
    <row r="75" spans="1:9" ht="15">
      <c r="A75" s="112" t="s">
        <v>1037</v>
      </c>
      <c r="B75" s="6" t="s">
        <v>1033</v>
      </c>
      <c r="C75" s="37">
        <v>0</v>
      </c>
      <c r="D75" s="4">
        <v>0</v>
      </c>
      <c r="E75" s="4">
        <v>0</v>
      </c>
      <c r="F75" s="4">
        <f>C75+D75-E75</f>
        <v>0</v>
      </c>
      <c r="G75" s="4">
        <v>0</v>
      </c>
      <c r="H75" s="116">
        <f>F75-G75</f>
        <v>0</v>
      </c>
      <c r="I75" s="13"/>
    </row>
    <row r="76" spans="1:11" ht="15">
      <c r="A76" s="113" t="s">
        <v>581</v>
      </c>
      <c r="B76" s="6" t="s">
        <v>766</v>
      </c>
      <c r="C76" s="37">
        <v>-100940</v>
      </c>
      <c r="D76" s="4">
        <v>2414380</v>
      </c>
      <c r="E76" s="4">
        <v>4238246</v>
      </c>
      <c r="F76" s="4">
        <f>C76+D76-E76</f>
        <v>-1924806</v>
      </c>
      <c r="G76" s="4">
        <v>0</v>
      </c>
      <c r="H76" s="116">
        <f>F76-G76</f>
        <v>-1924806</v>
      </c>
      <c r="I76" s="13"/>
      <c r="J76" s="24"/>
      <c r="K76" s="24"/>
    </row>
    <row r="77" spans="1:9" ht="15">
      <c r="A77" s="128" t="s">
        <v>582</v>
      </c>
      <c r="B77" s="130" t="s">
        <v>781</v>
      </c>
      <c r="C77" s="41">
        <v>-7294</v>
      </c>
      <c r="D77" s="7">
        <f>D78+D80+D79</f>
        <v>0</v>
      </c>
      <c r="E77" s="7">
        <f>E78+E80+E79</f>
        <v>26155</v>
      </c>
      <c r="F77" s="7">
        <f>F78+F80+F79</f>
        <v>-33449</v>
      </c>
      <c r="G77" s="7">
        <f>G78+G80+G79</f>
        <v>0</v>
      </c>
      <c r="H77" s="135">
        <f>H78+H80+H79</f>
        <v>-33449</v>
      </c>
      <c r="I77" s="28"/>
    </row>
    <row r="78" spans="1:10" ht="15">
      <c r="A78" s="112" t="s">
        <v>1089</v>
      </c>
      <c r="B78" s="6" t="s">
        <v>768</v>
      </c>
      <c r="C78" s="37">
        <v>0</v>
      </c>
      <c r="D78" s="4">
        <v>0</v>
      </c>
      <c r="E78" s="4">
        <v>15000</v>
      </c>
      <c r="F78" s="4">
        <f>C78+D78-E78</f>
        <v>-15000</v>
      </c>
      <c r="G78" s="4">
        <v>0</v>
      </c>
      <c r="H78" s="116">
        <f>F78-G78</f>
        <v>-15000</v>
      </c>
      <c r="I78" s="13"/>
      <c r="J78" s="24"/>
    </row>
    <row r="79" spans="1:10" ht="15">
      <c r="A79" s="113" t="s">
        <v>583</v>
      </c>
      <c r="B79" s="6" t="s">
        <v>925</v>
      </c>
      <c r="C79" s="37">
        <v>-7294</v>
      </c>
      <c r="D79" s="4">
        <v>0</v>
      </c>
      <c r="E79" s="4">
        <v>11155</v>
      </c>
      <c r="F79" s="4">
        <f>C79+D79-E79</f>
        <v>-18449</v>
      </c>
      <c r="G79" s="4">
        <v>0</v>
      </c>
      <c r="H79" s="116">
        <f>F79-G79</f>
        <v>-18449</v>
      </c>
      <c r="I79" s="13"/>
      <c r="J79" s="24"/>
    </row>
    <row r="80" spans="1:10" ht="15">
      <c r="A80" s="112" t="s">
        <v>1095</v>
      </c>
      <c r="B80" s="6" t="s">
        <v>777</v>
      </c>
      <c r="C80" s="37">
        <v>0</v>
      </c>
      <c r="D80" s="4">
        <v>0</v>
      </c>
      <c r="E80" s="4">
        <v>0</v>
      </c>
      <c r="F80" s="4">
        <f>C80+D80-E80</f>
        <v>0</v>
      </c>
      <c r="G80" s="4">
        <v>0</v>
      </c>
      <c r="H80" s="116">
        <f>F80-G80</f>
        <v>0</v>
      </c>
      <c r="I80" s="13"/>
      <c r="J80" s="24"/>
    </row>
    <row r="81" spans="1:10" ht="15">
      <c r="A81" s="171" t="s">
        <v>940</v>
      </c>
      <c r="B81" s="130" t="s">
        <v>941</v>
      </c>
      <c r="C81" s="41">
        <v>0</v>
      </c>
      <c r="D81" s="7">
        <f>SUM(D82)</f>
        <v>0</v>
      </c>
      <c r="E81" s="7">
        <f>SUM(E82)</f>
        <v>1216013</v>
      </c>
      <c r="F81" s="7">
        <f>SUM(F82)</f>
        <v>-1216013</v>
      </c>
      <c r="G81" s="7">
        <f>SUM(G82)</f>
        <v>0</v>
      </c>
      <c r="H81" s="135">
        <f>SUM(H82)</f>
        <v>-1216013</v>
      </c>
      <c r="I81" s="13"/>
      <c r="J81" s="24"/>
    </row>
    <row r="82" spans="1:10" ht="15">
      <c r="A82" s="112" t="s">
        <v>942</v>
      </c>
      <c r="B82" s="6" t="s">
        <v>936</v>
      </c>
      <c r="C82" s="37">
        <v>0</v>
      </c>
      <c r="D82" s="4">
        <v>0</v>
      </c>
      <c r="E82" s="4">
        <v>1216013</v>
      </c>
      <c r="F82" s="4">
        <f>C82+D82-E82</f>
        <v>-1216013</v>
      </c>
      <c r="G82" s="4">
        <v>0</v>
      </c>
      <c r="H82" s="116">
        <f>F82-G82</f>
        <v>-1216013</v>
      </c>
      <c r="I82" s="13"/>
      <c r="J82" s="24"/>
    </row>
    <row r="83" spans="1:10" ht="15">
      <c r="A83" s="171" t="s">
        <v>1096</v>
      </c>
      <c r="B83" s="130" t="s">
        <v>1090</v>
      </c>
      <c r="C83" s="41">
        <v>0</v>
      </c>
      <c r="D83" s="7">
        <f>SUM(D84:D87)</f>
        <v>5995</v>
      </c>
      <c r="E83" s="7">
        <f>SUM(E84:E87)</f>
        <v>0</v>
      </c>
      <c r="F83" s="7">
        <f>SUM(F84:F87)</f>
        <v>5995</v>
      </c>
      <c r="G83" s="7">
        <f>SUM(G84:G87)</f>
        <v>0</v>
      </c>
      <c r="H83" s="135">
        <f>SUM(H84:H87)</f>
        <v>5995</v>
      </c>
      <c r="I83" s="13"/>
      <c r="J83" s="24"/>
    </row>
    <row r="84" spans="1:10" ht="15">
      <c r="A84" s="112" t="s">
        <v>1097</v>
      </c>
      <c r="B84" s="6" t="s">
        <v>1098</v>
      </c>
      <c r="C84" s="37">
        <v>0</v>
      </c>
      <c r="D84" s="4">
        <v>0</v>
      </c>
      <c r="E84" s="4">
        <v>0</v>
      </c>
      <c r="F84" s="4">
        <f>C84+D84-E84</f>
        <v>0</v>
      </c>
      <c r="G84" s="4">
        <v>0</v>
      </c>
      <c r="H84" s="116">
        <f>F84-G84</f>
        <v>0</v>
      </c>
      <c r="I84" s="13"/>
      <c r="J84" s="24"/>
    </row>
    <row r="85" spans="1:10" ht="15">
      <c r="A85" s="112" t="s">
        <v>1099</v>
      </c>
      <c r="B85" s="6" t="s">
        <v>1100</v>
      </c>
      <c r="C85" s="37">
        <v>0</v>
      </c>
      <c r="D85" s="4">
        <v>5995</v>
      </c>
      <c r="E85" s="4">
        <v>0</v>
      </c>
      <c r="F85" s="4">
        <f>C85+D85-E85</f>
        <v>5995</v>
      </c>
      <c r="G85" s="4">
        <v>0</v>
      </c>
      <c r="H85" s="116">
        <f>F85-G85</f>
        <v>5995</v>
      </c>
      <c r="I85" s="13"/>
      <c r="J85" s="24"/>
    </row>
    <row r="86" spans="1:10" ht="15">
      <c r="A86" s="112" t="s">
        <v>1091</v>
      </c>
      <c r="B86" s="6" t="s">
        <v>1092</v>
      </c>
      <c r="C86" s="37">
        <v>0</v>
      </c>
      <c r="D86" s="4">
        <v>0</v>
      </c>
      <c r="E86" s="4">
        <v>0</v>
      </c>
      <c r="F86" s="4">
        <f>C86+D86-E86</f>
        <v>0</v>
      </c>
      <c r="G86" s="4">
        <v>0</v>
      </c>
      <c r="H86" s="116">
        <f>F86-G86</f>
        <v>0</v>
      </c>
      <c r="I86" s="13"/>
      <c r="J86" s="24"/>
    </row>
    <row r="87" spans="1:10" ht="15">
      <c r="A87" s="112" t="s">
        <v>1101</v>
      </c>
      <c r="B87" s="6" t="s">
        <v>1102</v>
      </c>
      <c r="C87" s="37">
        <v>0</v>
      </c>
      <c r="D87" s="4">
        <v>0</v>
      </c>
      <c r="E87" s="4">
        <v>0</v>
      </c>
      <c r="F87" s="4">
        <f>C87+D87-E87</f>
        <v>0</v>
      </c>
      <c r="G87" s="4">
        <v>0</v>
      </c>
      <c r="H87" s="116">
        <f>F87-G87</f>
        <v>0</v>
      </c>
      <c r="I87" s="13"/>
      <c r="J87" s="24"/>
    </row>
    <row r="88" spans="1:10" ht="14.25">
      <c r="A88" s="172" t="s">
        <v>161</v>
      </c>
      <c r="B88" s="129" t="s">
        <v>782</v>
      </c>
      <c r="C88" s="43">
        <v>0</v>
      </c>
      <c r="D88" s="19">
        <f>D89+D101+D119+D124+D137+D155+D160+D173+D191+D195+D208+D226+D230+D243+D261</f>
        <v>2817166</v>
      </c>
      <c r="E88" s="19">
        <f>E89+E101+E119+E124+E137+E155+E160+E173+E191+E195+E208+E226+E230+E243+E261</f>
        <v>2817166</v>
      </c>
      <c r="F88" s="19">
        <f>F89+F101+F119+F124+F137+F155+F160+F173+F191+F195+F208+F226+F230+F243+F261</f>
        <v>0</v>
      </c>
      <c r="G88" s="19">
        <f>G89+G101+G119+G124+G137+G155+G160+G173+G191+G195+G208+G226+G230+G243+G261</f>
        <v>0</v>
      </c>
      <c r="H88" s="150">
        <f>H89+H101+H119+H124+H137+H155+H160+H173+H191+H195+H208+H226+H230+H243+H261</f>
        <v>0</v>
      </c>
      <c r="I88" s="13"/>
      <c r="J88" s="24"/>
    </row>
    <row r="89" spans="1:10" ht="14.25">
      <c r="A89" s="134" t="s">
        <v>584</v>
      </c>
      <c r="B89" s="129" t="s">
        <v>783</v>
      </c>
      <c r="C89" s="43">
        <v>-2166072</v>
      </c>
      <c r="D89" s="19">
        <f>SUM(D90:D100)</f>
        <v>36500</v>
      </c>
      <c r="E89" s="19">
        <f>SUM(E90:E100)</f>
        <v>36500</v>
      </c>
      <c r="F89" s="19">
        <f>SUM(F90:F100)</f>
        <v>-2166072</v>
      </c>
      <c r="G89" s="19">
        <f>SUM(G90:G100)</f>
        <v>0</v>
      </c>
      <c r="H89" s="150">
        <f>SUM(H90:H100)</f>
        <v>-2166072</v>
      </c>
      <c r="I89" s="13"/>
      <c r="J89" s="24"/>
    </row>
    <row r="90" spans="1:10" ht="15">
      <c r="A90" s="113" t="s">
        <v>585</v>
      </c>
      <c r="B90" s="6" t="s">
        <v>784</v>
      </c>
      <c r="C90" s="37">
        <v>-1113148</v>
      </c>
      <c r="D90" s="4">
        <v>0</v>
      </c>
      <c r="E90" s="4">
        <v>0</v>
      </c>
      <c r="F90" s="4">
        <f aca="true" t="shared" si="6" ref="F90:F99">C90+D90-E90</f>
        <v>-1113148</v>
      </c>
      <c r="G90" s="4">
        <v>0</v>
      </c>
      <c r="H90" s="116">
        <f aca="true" t="shared" si="7" ref="H90:H99">F90-G90</f>
        <v>-1113148</v>
      </c>
      <c r="I90" s="13"/>
      <c r="J90" s="24"/>
    </row>
    <row r="91" spans="1:10" ht="15">
      <c r="A91" s="113" t="s">
        <v>586</v>
      </c>
      <c r="B91" s="6" t="s">
        <v>785</v>
      </c>
      <c r="C91" s="37">
        <v>-107229</v>
      </c>
      <c r="D91" s="4">
        <v>0</v>
      </c>
      <c r="E91" s="4">
        <v>0</v>
      </c>
      <c r="F91" s="4">
        <f t="shared" si="6"/>
        <v>-107229</v>
      </c>
      <c r="G91" s="4">
        <v>0</v>
      </c>
      <c r="H91" s="116">
        <f t="shared" si="7"/>
        <v>-107229</v>
      </c>
      <c r="I91" s="13"/>
      <c r="J91" s="24"/>
    </row>
    <row r="92" spans="1:10" ht="15">
      <c r="A92" s="113" t="s">
        <v>587</v>
      </c>
      <c r="B92" s="6" t="s">
        <v>786</v>
      </c>
      <c r="C92" s="37">
        <v>-361158</v>
      </c>
      <c r="D92" s="4">
        <v>0</v>
      </c>
      <c r="E92" s="4">
        <v>0</v>
      </c>
      <c r="F92" s="4">
        <f t="shared" si="6"/>
        <v>-361158</v>
      </c>
      <c r="G92" s="4">
        <v>0</v>
      </c>
      <c r="H92" s="116">
        <f t="shared" si="7"/>
        <v>-361158</v>
      </c>
      <c r="I92" s="13"/>
      <c r="J92" s="24"/>
    </row>
    <row r="93" spans="1:10" ht="15">
      <c r="A93" s="113" t="s">
        <v>588</v>
      </c>
      <c r="B93" s="6" t="s">
        <v>787</v>
      </c>
      <c r="C93" s="37">
        <v>-3452</v>
      </c>
      <c r="D93" s="4">
        <v>0</v>
      </c>
      <c r="E93" s="4">
        <v>0</v>
      </c>
      <c r="F93" s="4">
        <f t="shared" si="6"/>
        <v>-3452</v>
      </c>
      <c r="G93" s="4">
        <v>0</v>
      </c>
      <c r="H93" s="116">
        <f t="shared" si="7"/>
        <v>-3452</v>
      </c>
      <c r="I93" s="13"/>
      <c r="J93" s="24"/>
    </row>
    <row r="94" spans="1:10" ht="15">
      <c r="A94" s="114" t="s">
        <v>1253</v>
      </c>
      <c r="B94" s="8" t="s">
        <v>1254</v>
      </c>
      <c r="C94" s="37">
        <v>-43000</v>
      </c>
      <c r="D94" s="4">
        <v>36500</v>
      </c>
      <c r="E94" s="4">
        <v>0</v>
      </c>
      <c r="F94" s="4">
        <f t="shared" si="6"/>
        <v>-6500</v>
      </c>
      <c r="G94" s="4">
        <v>0</v>
      </c>
      <c r="H94" s="116">
        <f t="shared" si="7"/>
        <v>-6500</v>
      </c>
      <c r="I94" s="13"/>
      <c r="J94" s="24"/>
    </row>
    <row r="95" spans="1:10" ht="15">
      <c r="A95" s="113" t="s">
        <v>589</v>
      </c>
      <c r="B95" s="6" t="s">
        <v>1038</v>
      </c>
      <c r="C95" s="37">
        <v>-72680</v>
      </c>
      <c r="D95" s="4">
        <v>0</v>
      </c>
      <c r="E95" s="4">
        <v>16500</v>
      </c>
      <c r="F95" s="4">
        <f t="shared" si="6"/>
        <v>-89180</v>
      </c>
      <c r="G95" s="4">
        <v>0</v>
      </c>
      <c r="H95" s="116">
        <f t="shared" si="7"/>
        <v>-89180</v>
      </c>
      <c r="I95" s="13"/>
      <c r="J95" s="24"/>
    </row>
    <row r="96" spans="1:10" ht="15">
      <c r="A96" s="112" t="s">
        <v>943</v>
      </c>
      <c r="B96" s="6" t="s">
        <v>944</v>
      </c>
      <c r="C96" s="37">
        <v>0</v>
      </c>
      <c r="D96" s="4">
        <v>0</v>
      </c>
      <c r="E96" s="4">
        <v>20000</v>
      </c>
      <c r="F96" s="4">
        <f t="shared" si="6"/>
        <v>-20000</v>
      </c>
      <c r="G96" s="4">
        <v>0</v>
      </c>
      <c r="H96" s="116">
        <f t="shared" si="7"/>
        <v>-20000</v>
      </c>
      <c r="I96" s="13"/>
      <c r="J96" s="24"/>
    </row>
    <row r="97" spans="1:10" ht="15">
      <c r="A97" s="113" t="s">
        <v>590</v>
      </c>
      <c r="B97" s="6" t="s">
        <v>788</v>
      </c>
      <c r="C97" s="37">
        <v>-130913</v>
      </c>
      <c r="D97" s="4">
        <v>0</v>
      </c>
      <c r="E97" s="4">
        <v>0</v>
      </c>
      <c r="F97" s="4">
        <f t="shared" si="6"/>
        <v>-130913</v>
      </c>
      <c r="G97" s="4">
        <v>0</v>
      </c>
      <c r="H97" s="116">
        <f t="shared" si="7"/>
        <v>-130913</v>
      </c>
      <c r="I97" s="13"/>
      <c r="J97" s="24"/>
    </row>
    <row r="98" spans="1:10" ht="15">
      <c r="A98" s="113" t="s">
        <v>591</v>
      </c>
      <c r="B98" s="6" t="s">
        <v>1039</v>
      </c>
      <c r="C98" s="37">
        <v>-77246</v>
      </c>
      <c r="D98" s="4">
        <v>0</v>
      </c>
      <c r="E98" s="4">
        <v>0</v>
      </c>
      <c r="F98" s="4">
        <f t="shared" si="6"/>
        <v>-77246</v>
      </c>
      <c r="G98" s="4">
        <v>0</v>
      </c>
      <c r="H98" s="116">
        <f t="shared" si="7"/>
        <v>-77246</v>
      </c>
      <c r="I98" s="13"/>
      <c r="J98" s="24"/>
    </row>
    <row r="99" spans="1:10" ht="15">
      <c r="A99" s="113" t="s">
        <v>592</v>
      </c>
      <c r="B99" s="6" t="s">
        <v>1040</v>
      </c>
      <c r="C99" s="37">
        <v>-77246</v>
      </c>
      <c r="D99" s="4">
        <v>0</v>
      </c>
      <c r="E99" s="4">
        <v>0</v>
      </c>
      <c r="F99" s="4">
        <f t="shared" si="6"/>
        <v>-77246</v>
      </c>
      <c r="G99" s="4">
        <v>0</v>
      </c>
      <c r="H99" s="116">
        <f t="shared" si="7"/>
        <v>-77246</v>
      </c>
      <c r="I99" s="13"/>
      <c r="J99" s="24"/>
    </row>
    <row r="100" spans="1:10" ht="15">
      <c r="A100" s="112" t="s">
        <v>1141</v>
      </c>
      <c r="B100" s="6" t="s">
        <v>1142</v>
      </c>
      <c r="C100" s="37">
        <v>-180000</v>
      </c>
      <c r="D100" s="4">
        <v>0</v>
      </c>
      <c r="E100" s="4">
        <v>0</v>
      </c>
      <c r="F100" s="4">
        <f>C100+D100-E100</f>
        <v>-180000</v>
      </c>
      <c r="G100" s="4">
        <v>0</v>
      </c>
      <c r="H100" s="116">
        <f>F100-G100</f>
        <v>-180000</v>
      </c>
      <c r="I100" s="13"/>
      <c r="J100" s="24"/>
    </row>
    <row r="101" spans="1:9" ht="14.25">
      <c r="A101" s="134" t="s">
        <v>593</v>
      </c>
      <c r="B101" s="129" t="s">
        <v>790</v>
      </c>
      <c r="C101" s="43">
        <v>-1015019</v>
      </c>
      <c r="D101" s="19">
        <f>SUM(D102:D118)</f>
        <v>0</v>
      </c>
      <c r="E101" s="19">
        <f>SUM(E102:E118)</f>
        <v>0</v>
      </c>
      <c r="F101" s="19">
        <f>SUM(F102:F118)</f>
        <v>-1015019</v>
      </c>
      <c r="G101" s="19">
        <f>SUM(G102:G118)</f>
        <v>0</v>
      </c>
      <c r="H101" s="150">
        <f>SUM(H102:H118)</f>
        <v>-1015019</v>
      </c>
      <c r="I101" s="13"/>
    </row>
    <row r="102" spans="1:10" ht="15">
      <c r="A102" s="113" t="s">
        <v>594</v>
      </c>
      <c r="B102" s="6" t="s">
        <v>791</v>
      </c>
      <c r="C102" s="37">
        <v>-35000</v>
      </c>
      <c r="D102" s="4">
        <v>0</v>
      </c>
      <c r="E102" s="4">
        <v>0</v>
      </c>
      <c r="F102" s="4">
        <f>C102+D102-E102</f>
        <v>-35000</v>
      </c>
      <c r="G102" s="4">
        <v>0</v>
      </c>
      <c r="H102" s="116">
        <f aca="true" t="shared" si="8" ref="H102:H118">F102-G102</f>
        <v>-35000</v>
      </c>
      <c r="I102" s="13"/>
      <c r="J102" s="24"/>
    </row>
    <row r="103" spans="1:10" ht="15">
      <c r="A103" s="136" t="s">
        <v>1172</v>
      </c>
      <c r="B103" s="8" t="s">
        <v>1173</v>
      </c>
      <c r="C103" s="37">
        <v>0</v>
      </c>
      <c r="D103" s="4">
        <v>0</v>
      </c>
      <c r="E103" s="4">
        <v>0</v>
      </c>
      <c r="F103" s="4">
        <f aca="true" t="shared" si="9" ref="F103:F166">C103+D103-E103</f>
        <v>0</v>
      </c>
      <c r="G103" s="4">
        <v>0</v>
      </c>
      <c r="H103" s="116">
        <f t="shared" si="8"/>
        <v>0</v>
      </c>
      <c r="I103" s="13"/>
      <c r="J103" s="24"/>
    </row>
    <row r="104" spans="1:10" ht="15">
      <c r="A104" s="113" t="s">
        <v>595</v>
      </c>
      <c r="B104" s="6" t="s">
        <v>948</v>
      </c>
      <c r="C104" s="37">
        <v>0</v>
      </c>
      <c r="D104" s="4">
        <v>0</v>
      </c>
      <c r="E104" s="4">
        <v>0</v>
      </c>
      <c r="F104" s="4">
        <f t="shared" si="9"/>
        <v>0</v>
      </c>
      <c r="G104" s="4">
        <v>0</v>
      </c>
      <c r="H104" s="116">
        <f t="shared" si="8"/>
        <v>0</v>
      </c>
      <c r="I104" s="13"/>
      <c r="J104" s="24"/>
    </row>
    <row r="105" spans="1:10" ht="15">
      <c r="A105" s="113" t="s">
        <v>596</v>
      </c>
      <c r="B105" s="6" t="s">
        <v>1042</v>
      </c>
      <c r="C105" s="37">
        <v>-57154</v>
      </c>
      <c r="D105" s="4">
        <v>0</v>
      </c>
      <c r="E105" s="4">
        <v>0</v>
      </c>
      <c r="F105" s="4">
        <f t="shared" si="9"/>
        <v>-57154</v>
      </c>
      <c r="G105" s="4">
        <v>0</v>
      </c>
      <c r="H105" s="116">
        <f t="shared" si="8"/>
        <v>-57154</v>
      </c>
      <c r="I105" s="13"/>
      <c r="J105" s="24"/>
    </row>
    <row r="106" spans="1:10" ht="15">
      <c r="A106" s="113" t="s">
        <v>597</v>
      </c>
      <c r="B106" s="6" t="s">
        <v>951</v>
      </c>
      <c r="C106" s="37">
        <v>-76400</v>
      </c>
      <c r="D106" s="4">
        <v>0</v>
      </c>
      <c r="E106" s="4">
        <v>0</v>
      </c>
      <c r="F106" s="4">
        <f>C106+D106-E106</f>
        <v>-76400</v>
      </c>
      <c r="G106" s="4">
        <v>0</v>
      </c>
      <c r="H106" s="116">
        <f t="shared" si="8"/>
        <v>-76400</v>
      </c>
      <c r="I106" s="13"/>
      <c r="J106" s="24"/>
    </row>
    <row r="107" spans="1:10" ht="15">
      <c r="A107" s="113" t="s">
        <v>598</v>
      </c>
      <c r="B107" s="6" t="s">
        <v>953</v>
      </c>
      <c r="C107" s="37">
        <v>-14250</v>
      </c>
      <c r="D107" s="4">
        <v>0</v>
      </c>
      <c r="E107" s="4">
        <v>0</v>
      </c>
      <c r="F107" s="4">
        <f>C107+D107-E107</f>
        <v>-14250</v>
      </c>
      <c r="G107" s="4">
        <v>0</v>
      </c>
      <c r="H107" s="116">
        <f t="shared" si="8"/>
        <v>-14250</v>
      </c>
      <c r="I107" s="13"/>
      <c r="J107" s="24"/>
    </row>
    <row r="108" spans="1:10" ht="15">
      <c r="A108" s="113" t="s">
        <v>599</v>
      </c>
      <c r="B108" s="6" t="s">
        <v>1043</v>
      </c>
      <c r="C108" s="37">
        <v>-8175</v>
      </c>
      <c r="D108" s="4">
        <v>0</v>
      </c>
      <c r="E108" s="4">
        <v>0</v>
      </c>
      <c r="F108" s="4">
        <f t="shared" si="9"/>
        <v>-8175</v>
      </c>
      <c r="G108" s="4">
        <v>0</v>
      </c>
      <c r="H108" s="116">
        <f t="shared" si="8"/>
        <v>-8175</v>
      </c>
      <c r="I108" s="13"/>
      <c r="J108" s="24"/>
    </row>
    <row r="109" spans="1:10" ht="15">
      <c r="A109" s="113" t="s">
        <v>600</v>
      </c>
      <c r="B109" s="6" t="s">
        <v>1044</v>
      </c>
      <c r="C109" s="37">
        <v>-78166</v>
      </c>
      <c r="D109" s="4">
        <v>0</v>
      </c>
      <c r="E109" s="4">
        <v>0</v>
      </c>
      <c r="F109" s="4">
        <f t="shared" si="9"/>
        <v>-78166</v>
      </c>
      <c r="G109" s="4">
        <v>0</v>
      </c>
      <c r="H109" s="116">
        <f t="shared" si="8"/>
        <v>-78166</v>
      </c>
      <c r="I109" s="13"/>
      <c r="J109" s="24"/>
    </row>
    <row r="110" spans="1:10" ht="15">
      <c r="A110" s="113" t="s">
        <v>601</v>
      </c>
      <c r="B110" s="6" t="s">
        <v>1045</v>
      </c>
      <c r="C110" s="37">
        <v>-34895</v>
      </c>
      <c r="D110" s="4">
        <v>0</v>
      </c>
      <c r="E110" s="4">
        <v>0</v>
      </c>
      <c r="F110" s="4">
        <f t="shared" si="9"/>
        <v>-34895</v>
      </c>
      <c r="G110" s="4">
        <v>0</v>
      </c>
      <c r="H110" s="116">
        <f t="shared" si="8"/>
        <v>-34895</v>
      </c>
      <c r="I110" s="13"/>
      <c r="J110" s="24"/>
    </row>
    <row r="111" spans="1:10" ht="15">
      <c r="A111" s="113" t="s">
        <v>602</v>
      </c>
      <c r="B111" s="6" t="s">
        <v>955</v>
      </c>
      <c r="C111" s="37">
        <v>-12200</v>
      </c>
      <c r="D111" s="4">
        <v>0</v>
      </c>
      <c r="E111" s="4">
        <v>0</v>
      </c>
      <c r="F111" s="4">
        <f t="shared" si="9"/>
        <v>-12200</v>
      </c>
      <c r="G111" s="4">
        <v>0</v>
      </c>
      <c r="H111" s="116">
        <f t="shared" si="8"/>
        <v>-12200</v>
      </c>
      <c r="I111" s="13"/>
      <c r="J111" s="24"/>
    </row>
    <row r="112" spans="1:10" ht="15">
      <c r="A112" s="113" t="s">
        <v>603</v>
      </c>
      <c r="B112" s="6" t="s">
        <v>1046</v>
      </c>
      <c r="C112" s="37">
        <v>-26500</v>
      </c>
      <c r="D112" s="4">
        <v>0</v>
      </c>
      <c r="E112" s="4">
        <v>0</v>
      </c>
      <c r="F112" s="4">
        <f t="shared" si="9"/>
        <v>-26500</v>
      </c>
      <c r="G112" s="4">
        <v>0</v>
      </c>
      <c r="H112" s="116">
        <f t="shared" si="8"/>
        <v>-26500</v>
      </c>
      <c r="I112" s="13"/>
      <c r="J112" s="24"/>
    </row>
    <row r="113" spans="1:10" ht="15">
      <c r="A113" s="114" t="s">
        <v>1255</v>
      </c>
      <c r="B113" s="8" t="s">
        <v>1290</v>
      </c>
      <c r="C113" s="37">
        <v>0</v>
      </c>
      <c r="D113" s="4">
        <v>0</v>
      </c>
      <c r="E113" s="4">
        <v>0</v>
      </c>
      <c r="F113" s="4">
        <f t="shared" si="9"/>
        <v>0</v>
      </c>
      <c r="G113" s="4">
        <v>0</v>
      </c>
      <c r="H113" s="116">
        <f t="shared" si="8"/>
        <v>0</v>
      </c>
      <c r="I113" s="13"/>
      <c r="J113" s="24"/>
    </row>
    <row r="114" spans="1:10" ht="15">
      <c r="A114" s="113" t="s">
        <v>604</v>
      </c>
      <c r="B114" s="6" t="s">
        <v>1047</v>
      </c>
      <c r="C114" s="37">
        <v>-4000</v>
      </c>
      <c r="D114" s="4">
        <v>0</v>
      </c>
      <c r="E114" s="4">
        <v>0</v>
      </c>
      <c r="F114" s="4">
        <f t="shared" si="9"/>
        <v>-4000</v>
      </c>
      <c r="G114" s="4">
        <v>0</v>
      </c>
      <c r="H114" s="116">
        <f t="shared" si="8"/>
        <v>-4000</v>
      </c>
      <c r="I114" s="13"/>
      <c r="J114" s="24"/>
    </row>
    <row r="115" spans="1:10" ht="15">
      <c r="A115" s="113" t="s">
        <v>605</v>
      </c>
      <c r="B115" s="6" t="s">
        <v>1048</v>
      </c>
      <c r="C115" s="37">
        <v>-40000</v>
      </c>
      <c r="D115" s="4">
        <v>0</v>
      </c>
      <c r="E115" s="4">
        <v>0</v>
      </c>
      <c r="F115" s="4">
        <f t="shared" si="9"/>
        <v>-40000</v>
      </c>
      <c r="G115" s="4">
        <v>0</v>
      </c>
      <c r="H115" s="116">
        <f t="shared" si="8"/>
        <v>-40000</v>
      </c>
      <c r="I115" s="13"/>
      <c r="J115" s="24"/>
    </row>
    <row r="116" spans="1:10" ht="15">
      <c r="A116" s="113" t="s">
        <v>606</v>
      </c>
      <c r="B116" s="6" t="s">
        <v>1049</v>
      </c>
      <c r="C116" s="37">
        <v>-6174</v>
      </c>
      <c r="D116" s="4">
        <v>0</v>
      </c>
      <c r="E116" s="4">
        <v>0</v>
      </c>
      <c r="F116" s="4">
        <f>C116+D116-E116</f>
        <v>-6174</v>
      </c>
      <c r="G116" s="4">
        <v>0</v>
      </c>
      <c r="H116" s="116">
        <f t="shared" si="8"/>
        <v>-6174</v>
      </c>
      <c r="I116" s="13"/>
      <c r="J116" s="24"/>
    </row>
    <row r="117" spans="1:10" ht="15">
      <c r="A117" s="113" t="s">
        <v>607</v>
      </c>
      <c r="B117" s="6" t="s">
        <v>1050</v>
      </c>
      <c r="C117" s="37">
        <v>-7000</v>
      </c>
      <c r="D117" s="4">
        <v>0</v>
      </c>
      <c r="E117" s="4">
        <v>0</v>
      </c>
      <c r="F117" s="4">
        <f t="shared" si="9"/>
        <v>-7000</v>
      </c>
      <c r="G117" s="4">
        <v>0</v>
      </c>
      <c r="H117" s="116">
        <f t="shared" si="8"/>
        <v>-7000</v>
      </c>
      <c r="I117" s="13"/>
      <c r="J117" s="24"/>
    </row>
    <row r="118" spans="1:10" ht="15">
      <c r="A118" s="113" t="s">
        <v>608</v>
      </c>
      <c r="B118" s="6" t="s">
        <v>1051</v>
      </c>
      <c r="C118" s="37">
        <v>-615105</v>
      </c>
      <c r="D118" s="4">
        <v>0</v>
      </c>
      <c r="E118" s="4">
        <v>0</v>
      </c>
      <c r="F118" s="4">
        <f t="shared" si="9"/>
        <v>-615105</v>
      </c>
      <c r="G118" s="4">
        <v>0</v>
      </c>
      <c r="H118" s="116">
        <f t="shared" si="8"/>
        <v>-615105</v>
      </c>
      <c r="I118" s="13"/>
      <c r="J118" s="24"/>
    </row>
    <row r="119" spans="1:9" ht="14.25">
      <c r="A119" s="134" t="s">
        <v>609</v>
      </c>
      <c r="B119" s="129" t="s">
        <v>792</v>
      </c>
      <c r="C119" s="43">
        <v>-709075</v>
      </c>
      <c r="D119" s="19">
        <f>SUM(D120:D123)</f>
        <v>0</v>
      </c>
      <c r="E119" s="19">
        <f>SUM(E120:E123)</f>
        <v>0</v>
      </c>
      <c r="F119" s="19">
        <f>SUM(F120:F123)</f>
        <v>-709075</v>
      </c>
      <c r="G119" s="19">
        <f>SUM(G120:G123)</f>
        <v>0</v>
      </c>
      <c r="H119" s="150">
        <f>SUM(H120:H123)</f>
        <v>-709075</v>
      </c>
      <c r="I119" s="13"/>
    </row>
    <row r="120" spans="1:10" ht="15">
      <c r="A120" s="113" t="s">
        <v>610</v>
      </c>
      <c r="B120" s="6" t="s">
        <v>1052</v>
      </c>
      <c r="C120" s="37">
        <v>-444292</v>
      </c>
      <c r="D120" s="4">
        <v>0</v>
      </c>
      <c r="E120" s="4">
        <v>0</v>
      </c>
      <c r="F120" s="4">
        <f t="shared" si="9"/>
        <v>-444292</v>
      </c>
      <c r="G120" s="4">
        <v>0</v>
      </c>
      <c r="H120" s="116">
        <f>F120-G120</f>
        <v>-444292</v>
      </c>
      <c r="I120" s="13"/>
      <c r="J120" s="24"/>
    </row>
    <row r="121" spans="1:10" ht="15">
      <c r="A121" s="113" t="s">
        <v>611</v>
      </c>
      <c r="B121" s="6" t="s">
        <v>1053</v>
      </c>
      <c r="C121" s="37">
        <v>-88723</v>
      </c>
      <c r="D121" s="4">
        <v>0</v>
      </c>
      <c r="E121" s="4">
        <v>0</v>
      </c>
      <c r="F121" s="4">
        <f t="shared" si="9"/>
        <v>-88723</v>
      </c>
      <c r="G121" s="4">
        <v>0</v>
      </c>
      <c r="H121" s="116">
        <f>F121-G121</f>
        <v>-88723</v>
      </c>
      <c r="I121" s="13"/>
      <c r="J121" s="24"/>
    </row>
    <row r="122" spans="1:10" ht="15">
      <c r="A122" s="113" t="s">
        <v>612</v>
      </c>
      <c r="B122" s="6" t="s">
        <v>793</v>
      </c>
      <c r="C122" s="37">
        <v>-176060</v>
      </c>
      <c r="D122" s="4">
        <v>0</v>
      </c>
      <c r="E122" s="4">
        <v>0</v>
      </c>
      <c r="F122" s="4">
        <f>C122+D122-E122</f>
        <v>-176060</v>
      </c>
      <c r="G122" s="4">
        <v>0</v>
      </c>
      <c r="H122" s="116">
        <f>F122-G122</f>
        <v>-176060</v>
      </c>
      <c r="I122" s="13"/>
      <c r="J122" s="24"/>
    </row>
    <row r="123" spans="1:10" ht="15">
      <c r="A123" s="114" t="s">
        <v>1151</v>
      </c>
      <c r="B123" s="8" t="s">
        <v>1152</v>
      </c>
      <c r="C123" s="37">
        <v>0</v>
      </c>
      <c r="D123" s="4">
        <v>0</v>
      </c>
      <c r="E123" s="4">
        <v>0</v>
      </c>
      <c r="F123" s="4">
        <f>C123+D123-E123</f>
        <v>0</v>
      </c>
      <c r="G123" s="4">
        <v>0</v>
      </c>
      <c r="H123" s="116">
        <f>F123-G123</f>
        <v>0</v>
      </c>
      <c r="I123" s="13"/>
      <c r="J123" s="24"/>
    </row>
    <row r="124" spans="1:9" ht="14.25">
      <c r="A124" s="134" t="s">
        <v>613</v>
      </c>
      <c r="B124" s="129" t="s">
        <v>794</v>
      </c>
      <c r="C124" s="43">
        <v>1676965</v>
      </c>
      <c r="D124" s="19">
        <f>SUM(D125:D136)</f>
        <v>36501</v>
      </c>
      <c r="E124" s="19">
        <f>SUM(E125:E136)</f>
        <v>621170</v>
      </c>
      <c r="F124" s="19">
        <f>SUM(F125:F136)</f>
        <v>1092296</v>
      </c>
      <c r="G124" s="19">
        <f>SUM(G125:G136)</f>
        <v>0</v>
      </c>
      <c r="H124" s="150">
        <f>SUM(H125:H136)</f>
        <v>1092296</v>
      </c>
      <c r="I124" s="13"/>
    </row>
    <row r="125" spans="1:9" ht="15">
      <c r="A125" s="113" t="s">
        <v>614</v>
      </c>
      <c r="B125" s="6" t="s">
        <v>1054</v>
      </c>
      <c r="C125" s="37">
        <v>839715</v>
      </c>
      <c r="D125" s="4">
        <v>1</v>
      </c>
      <c r="E125" s="4">
        <v>296815</v>
      </c>
      <c r="F125" s="4">
        <f t="shared" si="9"/>
        <v>542901</v>
      </c>
      <c r="G125" s="4">
        <v>0</v>
      </c>
      <c r="H125" s="116">
        <f aca="true" t="shared" si="10" ref="H125:H135">F125-G125</f>
        <v>542901</v>
      </c>
      <c r="I125" s="13"/>
    </row>
    <row r="126" spans="1:9" ht="15">
      <c r="A126" s="113" t="s">
        <v>615</v>
      </c>
      <c r="B126" s="6" t="s">
        <v>1055</v>
      </c>
      <c r="C126" s="37">
        <v>81374</v>
      </c>
      <c r="D126" s="4">
        <v>0</v>
      </c>
      <c r="E126" s="4">
        <v>28434</v>
      </c>
      <c r="F126" s="4">
        <f t="shared" si="9"/>
        <v>52940</v>
      </c>
      <c r="G126" s="4">
        <v>0</v>
      </c>
      <c r="H126" s="116">
        <f t="shared" si="10"/>
        <v>52940</v>
      </c>
      <c r="I126" s="13"/>
    </row>
    <row r="127" spans="1:9" ht="15">
      <c r="A127" s="113" t="s">
        <v>616</v>
      </c>
      <c r="B127" s="6" t="s">
        <v>1056</v>
      </c>
      <c r="C127" s="37">
        <v>330222</v>
      </c>
      <c r="D127" s="5">
        <v>0</v>
      </c>
      <c r="E127" s="4">
        <v>101188</v>
      </c>
      <c r="F127" s="4">
        <f>C127+D127-E127</f>
        <v>229034</v>
      </c>
      <c r="G127" s="4">
        <v>0</v>
      </c>
      <c r="H127" s="116">
        <f t="shared" si="10"/>
        <v>229034</v>
      </c>
      <c r="I127" s="13"/>
    </row>
    <row r="128" spans="1:9" ht="15">
      <c r="A128" s="113" t="s">
        <v>617</v>
      </c>
      <c r="B128" s="6" t="s">
        <v>795</v>
      </c>
      <c r="C128" s="37">
        <v>1472</v>
      </c>
      <c r="D128" s="4">
        <v>0</v>
      </c>
      <c r="E128" s="4">
        <v>0</v>
      </c>
      <c r="F128" s="4">
        <f t="shared" si="9"/>
        <v>1472</v>
      </c>
      <c r="G128" s="4">
        <v>0</v>
      </c>
      <c r="H128" s="116">
        <f t="shared" si="10"/>
        <v>1472</v>
      </c>
      <c r="I128" s="13"/>
    </row>
    <row r="129" spans="1:9" ht="15">
      <c r="A129" s="114" t="s">
        <v>1256</v>
      </c>
      <c r="B129" s="8" t="s">
        <v>1257</v>
      </c>
      <c r="C129" s="37">
        <v>43000</v>
      </c>
      <c r="D129" s="4">
        <v>0</v>
      </c>
      <c r="E129" s="4">
        <v>38099</v>
      </c>
      <c r="F129" s="4">
        <f t="shared" si="9"/>
        <v>4901</v>
      </c>
      <c r="G129" s="4">
        <v>0</v>
      </c>
      <c r="H129" s="116">
        <f t="shared" si="10"/>
        <v>4901</v>
      </c>
      <c r="I129" s="13"/>
    </row>
    <row r="130" spans="1:9" ht="15">
      <c r="A130" s="113" t="s">
        <v>618</v>
      </c>
      <c r="B130" s="6" t="s">
        <v>1038</v>
      </c>
      <c r="C130" s="37">
        <v>36432</v>
      </c>
      <c r="D130" s="4">
        <v>16500</v>
      </c>
      <c r="E130" s="4">
        <v>15438</v>
      </c>
      <c r="F130" s="4">
        <f t="shared" si="9"/>
        <v>37494</v>
      </c>
      <c r="G130" s="4">
        <v>0</v>
      </c>
      <c r="H130" s="116">
        <f t="shared" si="10"/>
        <v>37494</v>
      </c>
      <c r="I130" s="13"/>
    </row>
    <row r="131" spans="1:9" ht="15">
      <c r="A131" s="112" t="s">
        <v>945</v>
      </c>
      <c r="B131" s="6" t="s">
        <v>946</v>
      </c>
      <c r="C131" s="37">
        <v>0</v>
      </c>
      <c r="D131" s="4">
        <v>20000</v>
      </c>
      <c r="E131" s="4">
        <v>7231</v>
      </c>
      <c r="F131" s="4">
        <f t="shared" si="9"/>
        <v>12769</v>
      </c>
      <c r="G131" s="4">
        <v>0</v>
      </c>
      <c r="H131" s="116">
        <f t="shared" si="10"/>
        <v>12769</v>
      </c>
      <c r="I131" s="13"/>
    </row>
    <row r="132" spans="1:9" ht="15">
      <c r="A132" s="113" t="s">
        <v>619</v>
      </c>
      <c r="B132" s="6" t="s">
        <v>788</v>
      </c>
      <c r="C132" s="37">
        <v>88243</v>
      </c>
      <c r="D132" s="5">
        <v>0</v>
      </c>
      <c r="E132" s="4">
        <v>46493</v>
      </c>
      <c r="F132" s="4">
        <f t="shared" si="9"/>
        <v>41750</v>
      </c>
      <c r="G132" s="4">
        <v>0</v>
      </c>
      <c r="H132" s="116">
        <f t="shared" si="10"/>
        <v>41750</v>
      </c>
      <c r="I132" s="13"/>
    </row>
    <row r="133" spans="1:9" ht="15">
      <c r="A133" s="113" t="s">
        <v>620</v>
      </c>
      <c r="B133" s="6" t="s">
        <v>789</v>
      </c>
      <c r="C133" s="37">
        <v>0</v>
      </c>
      <c r="D133" s="4">
        <v>0</v>
      </c>
      <c r="E133" s="4">
        <v>0</v>
      </c>
      <c r="F133" s="4">
        <f t="shared" si="9"/>
        <v>0</v>
      </c>
      <c r="G133" s="4">
        <v>0</v>
      </c>
      <c r="H133" s="116">
        <f t="shared" si="10"/>
        <v>0</v>
      </c>
      <c r="I133" s="13"/>
    </row>
    <row r="134" spans="1:9" ht="15">
      <c r="A134" s="113" t="s">
        <v>621</v>
      </c>
      <c r="B134" s="6" t="s">
        <v>1039</v>
      </c>
      <c r="C134" s="37">
        <v>67674</v>
      </c>
      <c r="D134" s="4">
        <v>0</v>
      </c>
      <c r="E134" s="4">
        <v>10668</v>
      </c>
      <c r="F134" s="4">
        <f t="shared" si="9"/>
        <v>57006</v>
      </c>
      <c r="G134" s="4">
        <v>0</v>
      </c>
      <c r="H134" s="116">
        <f t="shared" si="10"/>
        <v>57006</v>
      </c>
      <c r="I134" s="13"/>
    </row>
    <row r="135" spans="1:9" ht="15">
      <c r="A135" s="113" t="s">
        <v>622</v>
      </c>
      <c r="B135" s="6" t="s">
        <v>1040</v>
      </c>
      <c r="C135" s="37">
        <v>70865</v>
      </c>
      <c r="D135" s="4">
        <v>0</v>
      </c>
      <c r="E135" s="4">
        <v>7112</v>
      </c>
      <c r="F135" s="4">
        <f t="shared" si="9"/>
        <v>63753</v>
      </c>
      <c r="G135" s="4">
        <v>0</v>
      </c>
      <c r="H135" s="116">
        <f t="shared" si="10"/>
        <v>63753</v>
      </c>
      <c r="I135" s="13"/>
    </row>
    <row r="136" spans="1:9" ht="15">
      <c r="A136" s="112" t="s">
        <v>1143</v>
      </c>
      <c r="B136" s="6" t="s">
        <v>1144</v>
      </c>
      <c r="C136" s="37">
        <v>117968</v>
      </c>
      <c r="D136" s="4">
        <v>0</v>
      </c>
      <c r="E136" s="4">
        <v>69692</v>
      </c>
      <c r="F136" s="4">
        <f>C136+D136-E136</f>
        <v>48276</v>
      </c>
      <c r="G136" s="4">
        <v>0</v>
      </c>
      <c r="H136" s="116">
        <f>F136-G136</f>
        <v>48276</v>
      </c>
      <c r="I136" s="13"/>
    </row>
    <row r="137" spans="1:9" ht="14.25">
      <c r="A137" s="134" t="s">
        <v>623</v>
      </c>
      <c r="B137" s="129" t="s">
        <v>796</v>
      </c>
      <c r="C137" s="43">
        <v>326038</v>
      </c>
      <c r="D137" s="19">
        <f>SUM(D138:D154)</f>
        <v>13895</v>
      </c>
      <c r="E137" s="19">
        <f>SUM(E138:E154)</f>
        <v>188919</v>
      </c>
      <c r="F137" s="19">
        <f>SUM(F138:F154)</f>
        <v>151014</v>
      </c>
      <c r="G137" s="19">
        <f>SUM(G138:G154)</f>
        <v>0</v>
      </c>
      <c r="H137" s="150">
        <f>SUM(H138:H154)</f>
        <v>151014</v>
      </c>
      <c r="I137" s="13"/>
    </row>
    <row r="138" spans="1:9" ht="15">
      <c r="A138" s="113" t="s">
        <v>624</v>
      </c>
      <c r="B138" s="6" t="s">
        <v>791</v>
      </c>
      <c r="C138" s="37">
        <v>21103</v>
      </c>
      <c r="D138" s="4">
        <v>12118</v>
      </c>
      <c r="E138" s="4">
        <v>24249</v>
      </c>
      <c r="F138" s="4">
        <f t="shared" si="9"/>
        <v>8972</v>
      </c>
      <c r="G138" s="4">
        <v>0</v>
      </c>
      <c r="H138" s="116">
        <f aca="true" t="shared" si="11" ref="H138:H154">F138-G138</f>
        <v>8972</v>
      </c>
      <c r="I138" s="13"/>
    </row>
    <row r="139" spans="1:9" ht="15">
      <c r="A139" s="114" t="s">
        <v>1174</v>
      </c>
      <c r="B139" s="8" t="s">
        <v>1173</v>
      </c>
      <c r="C139" s="37">
        <v>0</v>
      </c>
      <c r="D139" s="4">
        <v>0</v>
      </c>
      <c r="E139" s="4">
        <v>0</v>
      </c>
      <c r="F139" s="4">
        <f t="shared" si="9"/>
        <v>0</v>
      </c>
      <c r="G139" s="4">
        <v>0</v>
      </c>
      <c r="H139" s="116">
        <f t="shared" si="11"/>
        <v>0</v>
      </c>
      <c r="I139" s="13"/>
    </row>
    <row r="140" spans="1:9" ht="15">
      <c r="A140" s="113" t="s">
        <v>625</v>
      </c>
      <c r="B140" s="6" t="s">
        <v>948</v>
      </c>
      <c r="C140" s="37">
        <v>0</v>
      </c>
      <c r="D140" s="4">
        <v>0</v>
      </c>
      <c r="E140" s="4">
        <v>0</v>
      </c>
      <c r="F140" s="4">
        <f t="shared" si="9"/>
        <v>0</v>
      </c>
      <c r="G140" s="4">
        <v>0</v>
      </c>
      <c r="H140" s="116">
        <f t="shared" si="11"/>
        <v>0</v>
      </c>
      <c r="I140" s="13"/>
    </row>
    <row r="141" spans="1:9" ht="15">
      <c r="A141" s="113" t="s">
        <v>626</v>
      </c>
      <c r="B141" s="6" t="s">
        <v>1042</v>
      </c>
      <c r="C141" s="37">
        <v>52231</v>
      </c>
      <c r="D141" s="4">
        <v>0</v>
      </c>
      <c r="E141" s="4">
        <v>43480</v>
      </c>
      <c r="F141" s="4">
        <f t="shared" si="9"/>
        <v>8751</v>
      </c>
      <c r="G141" s="4">
        <v>0</v>
      </c>
      <c r="H141" s="116">
        <f t="shared" si="11"/>
        <v>8751</v>
      </c>
      <c r="I141" s="13"/>
    </row>
    <row r="142" spans="1:9" ht="15">
      <c r="A142" s="113" t="s">
        <v>627</v>
      </c>
      <c r="B142" s="6" t="s">
        <v>951</v>
      </c>
      <c r="C142" s="37">
        <v>35992</v>
      </c>
      <c r="D142" s="4">
        <v>0</v>
      </c>
      <c r="E142" s="4">
        <v>19286</v>
      </c>
      <c r="F142" s="4">
        <f t="shared" si="9"/>
        <v>16706</v>
      </c>
      <c r="G142" s="4">
        <v>0</v>
      </c>
      <c r="H142" s="116">
        <f t="shared" si="11"/>
        <v>16706</v>
      </c>
      <c r="I142" s="13"/>
    </row>
    <row r="143" spans="1:9" ht="15">
      <c r="A143" s="113" t="s">
        <v>628</v>
      </c>
      <c r="B143" s="6" t="s">
        <v>953</v>
      </c>
      <c r="C143" s="37">
        <v>2298</v>
      </c>
      <c r="D143" s="4">
        <v>0</v>
      </c>
      <c r="E143" s="4">
        <v>0</v>
      </c>
      <c r="F143" s="4">
        <v>2298</v>
      </c>
      <c r="G143" s="4">
        <v>0</v>
      </c>
      <c r="H143" s="116">
        <f t="shared" si="11"/>
        <v>2298</v>
      </c>
      <c r="I143" s="13"/>
    </row>
    <row r="144" spans="1:9" ht="15">
      <c r="A144" s="113" t="s">
        <v>629</v>
      </c>
      <c r="B144" s="6" t="s">
        <v>1043</v>
      </c>
      <c r="C144" s="37">
        <v>6742</v>
      </c>
      <c r="D144" s="4">
        <v>0</v>
      </c>
      <c r="E144" s="4">
        <v>2650</v>
      </c>
      <c r="F144" s="4">
        <f t="shared" si="9"/>
        <v>4092</v>
      </c>
      <c r="G144" s="4">
        <v>0</v>
      </c>
      <c r="H144" s="116">
        <f t="shared" si="11"/>
        <v>4092</v>
      </c>
      <c r="I144" s="13"/>
    </row>
    <row r="145" spans="1:9" ht="15">
      <c r="A145" s="113" t="s">
        <v>630</v>
      </c>
      <c r="B145" s="6" t="s">
        <v>1044</v>
      </c>
      <c r="C145" s="37">
        <v>44302</v>
      </c>
      <c r="D145" s="4">
        <v>0</v>
      </c>
      <c r="E145" s="4">
        <v>43081</v>
      </c>
      <c r="F145" s="4">
        <f t="shared" si="9"/>
        <v>1221</v>
      </c>
      <c r="G145" s="4">
        <v>0</v>
      </c>
      <c r="H145" s="116">
        <f t="shared" si="11"/>
        <v>1221</v>
      </c>
      <c r="I145" s="13"/>
    </row>
    <row r="146" spans="1:9" ht="15">
      <c r="A146" s="113" t="s">
        <v>631</v>
      </c>
      <c r="B146" s="6" t="s">
        <v>1045</v>
      </c>
      <c r="C146" s="37">
        <v>34360</v>
      </c>
      <c r="D146" s="5">
        <v>0</v>
      </c>
      <c r="E146" s="4">
        <v>4498</v>
      </c>
      <c r="F146" s="4">
        <f t="shared" si="9"/>
        <v>29862</v>
      </c>
      <c r="G146" s="4">
        <v>0</v>
      </c>
      <c r="H146" s="116">
        <f t="shared" si="11"/>
        <v>29862</v>
      </c>
      <c r="I146" s="13"/>
    </row>
    <row r="147" spans="1:9" ht="15">
      <c r="A147" s="113" t="s">
        <v>632</v>
      </c>
      <c r="B147" s="6" t="s">
        <v>955</v>
      </c>
      <c r="C147" s="37">
        <v>2167</v>
      </c>
      <c r="D147" s="4">
        <v>684</v>
      </c>
      <c r="E147" s="4">
        <v>77</v>
      </c>
      <c r="F147" s="4">
        <f t="shared" si="9"/>
        <v>2774</v>
      </c>
      <c r="G147" s="4">
        <v>0</v>
      </c>
      <c r="H147" s="116">
        <f t="shared" si="11"/>
        <v>2774</v>
      </c>
      <c r="I147" s="13"/>
    </row>
    <row r="148" spans="1:9" ht="15">
      <c r="A148" s="113" t="s">
        <v>633</v>
      </c>
      <c r="B148" s="6" t="s">
        <v>1046</v>
      </c>
      <c r="C148" s="37">
        <v>15091</v>
      </c>
      <c r="D148" s="4">
        <v>1093</v>
      </c>
      <c r="E148" s="4">
        <v>7291</v>
      </c>
      <c r="F148" s="4">
        <f t="shared" si="9"/>
        <v>8893</v>
      </c>
      <c r="G148" s="4">
        <v>0</v>
      </c>
      <c r="H148" s="116">
        <f t="shared" si="11"/>
        <v>8893</v>
      </c>
      <c r="I148" s="13"/>
    </row>
    <row r="149" spans="1:9" ht="15">
      <c r="A149" s="114" t="s">
        <v>1258</v>
      </c>
      <c r="B149" s="8" t="s">
        <v>1291</v>
      </c>
      <c r="C149" s="37">
        <v>0</v>
      </c>
      <c r="D149" s="4">
        <v>0</v>
      </c>
      <c r="E149" s="4">
        <v>0</v>
      </c>
      <c r="F149" s="4">
        <f t="shared" si="9"/>
        <v>0</v>
      </c>
      <c r="G149" s="4">
        <v>0</v>
      </c>
      <c r="H149" s="116">
        <f t="shared" si="11"/>
        <v>0</v>
      </c>
      <c r="I149" s="13"/>
    </row>
    <row r="150" spans="1:9" ht="15">
      <c r="A150" s="113" t="s">
        <v>634</v>
      </c>
      <c r="B150" s="6" t="s">
        <v>1047</v>
      </c>
      <c r="C150" s="37">
        <v>4000</v>
      </c>
      <c r="D150" s="4">
        <v>0</v>
      </c>
      <c r="E150" s="4">
        <v>0</v>
      </c>
      <c r="F150" s="4">
        <f t="shared" si="9"/>
        <v>4000</v>
      </c>
      <c r="G150" s="4">
        <v>0</v>
      </c>
      <c r="H150" s="116">
        <f t="shared" si="11"/>
        <v>4000</v>
      </c>
      <c r="I150" s="13"/>
    </row>
    <row r="151" spans="1:9" ht="15">
      <c r="A151" s="113" t="s">
        <v>635</v>
      </c>
      <c r="B151" s="6" t="s">
        <v>1048</v>
      </c>
      <c r="C151" s="37">
        <v>40000</v>
      </c>
      <c r="D151" s="4">
        <v>0</v>
      </c>
      <c r="E151" s="4">
        <v>0</v>
      </c>
      <c r="F151" s="4">
        <f t="shared" si="9"/>
        <v>40000</v>
      </c>
      <c r="G151" s="4">
        <v>0</v>
      </c>
      <c r="H151" s="116">
        <f t="shared" si="11"/>
        <v>40000</v>
      </c>
      <c r="I151" s="13"/>
    </row>
    <row r="152" spans="1:9" ht="15">
      <c r="A152" s="113" t="s">
        <v>636</v>
      </c>
      <c r="B152" s="6" t="s">
        <v>1049</v>
      </c>
      <c r="C152" s="37">
        <v>6174</v>
      </c>
      <c r="D152" s="4">
        <v>0</v>
      </c>
      <c r="E152" s="4">
        <v>6150</v>
      </c>
      <c r="F152" s="4">
        <f t="shared" si="9"/>
        <v>24</v>
      </c>
      <c r="G152" s="4">
        <v>0</v>
      </c>
      <c r="H152" s="116">
        <f t="shared" si="11"/>
        <v>24</v>
      </c>
      <c r="I152" s="13"/>
    </row>
    <row r="153" spans="1:9" ht="15">
      <c r="A153" s="113" t="s">
        <v>637</v>
      </c>
      <c r="B153" s="6" t="s">
        <v>1050</v>
      </c>
      <c r="C153" s="37">
        <v>3314</v>
      </c>
      <c r="D153" s="4">
        <v>0</v>
      </c>
      <c r="E153" s="4">
        <v>0</v>
      </c>
      <c r="F153" s="4">
        <f t="shared" si="9"/>
        <v>3314</v>
      </c>
      <c r="G153" s="4">
        <v>0</v>
      </c>
      <c r="H153" s="116">
        <f t="shared" si="11"/>
        <v>3314</v>
      </c>
      <c r="I153" s="13"/>
    </row>
    <row r="154" spans="1:9" ht="15">
      <c r="A154" s="113" t="s">
        <v>638</v>
      </c>
      <c r="B154" s="6" t="s">
        <v>1051</v>
      </c>
      <c r="C154" s="37">
        <v>58264</v>
      </c>
      <c r="D154" s="4">
        <v>0</v>
      </c>
      <c r="E154" s="4">
        <v>38157</v>
      </c>
      <c r="F154" s="4">
        <f t="shared" si="9"/>
        <v>20107</v>
      </c>
      <c r="G154" s="4">
        <v>0</v>
      </c>
      <c r="H154" s="116">
        <f t="shared" si="11"/>
        <v>20107</v>
      </c>
      <c r="I154" s="13"/>
    </row>
    <row r="155" spans="1:10" ht="14.25">
      <c r="A155" s="134" t="s">
        <v>639</v>
      </c>
      <c r="B155" s="129" t="s">
        <v>797</v>
      </c>
      <c r="C155" s="43">
        <v>576838</v>
      </c>
      <c r="D155" s="19">
        <f>SUM(D156:D159)</f>
        <v>0</v>
      </c>
      <c r="E155" s="19">
        <f>SUM(E156:E159)</f>
        <v>58332</v>
      </c>
      <c r="F155" s="19">
        <f>SUM(F156:F159)</f>
        <v>518506</v>
      </c>
      <c r="G155" s="19">
        <f>SUM(G156:G159)</f>
        <v>0</v>
      </c>
      <c r="H155" s="150">
        <f>SUM(H156:H159)</f>
        <v>518506</v>
      </c>
      <c r="I155" s="13"/>
      <c r="J155" s="14"/>
    </row>
    <row r="156" spans="1:9" ht="15">
      <c r="A156" s="113" t="s">
        <v>640</v>
      </c>
      <c r="B156" s="6" t="s">
        <v>1052</v>
      </c>
      <c r="C156" s="37">
        <v>398016</v>
      </c>
      <c r="D156" s="4">
        <v>0</v>
      </c>
      <c r="E156" s="4">
        <v>42246</v>
      </c>
      <c r="F156" s="4">
        <f t="shared" si="9"/>
        <v>355770</v>
      </c>
      <c r="G156" s="4">
        <v>0</v>
      </c>
      <c r="H156" s="116">
        <f>F156-G156</f>
        <v>355770</v>
      </c>
      <c r="I156" s="13"/>
    </row>
    <row r="157" spans="1:9" ht="15">
      <c r="A157" s="113" t="s">
        <v>641</v>
      </c>
      <c r="B157" s="6" t="s">
        <v>1053</v>
      </c>
      <c r="C157" s="37">
        <v>76659</v>
      </c>
      <c r="D157" s="133">
        <v>0</v>
      </c>
      <c r="E157" s="4">
        <v>16086</v>
      </c>
      <c r="F157" s="4">
        <f t="shared" si="9"/>
        <v>60573</v>
      </c>
      <c r="G157" s="4">
        <v>0</v>
      </c>
      <c r="H157" s="116">
        <f>F157-G157</f>
        <v>60573</v>
      </c>
      <c r="I157" s="13"/>
    </row>
    <row r="158" spans="1:9" ht="15">
      <c r="A158" s="114" t="s">
        <v>642</v>
      </c>
      <c r="B158" s="8" t="s">
        <v>1153</v>
      </c>
      <c r="C158" s="37">
        <v>102163</v>
      </c>
      <c r="D158" s="4">
        <v>0</v>
      </c>
      <c r="E158" s="4">
        <v>0</v>
      </c>
      <c r="F158" s="4">
        <f>C158+D158-E158</f>
        <v>102163</v>
      </c>
      <c r="G158" s="4">
        <v>0</v>
      </c>
      <c r="H158" s="116">
        <f>F158-G158</f>
        <v>102163</v>
      </c>
      <c r="I158" s="13"/>
    </row>
    <row r="159" spans="1:9" ht="15">
      <c r="A159" s="114" t="s">
        <v>1154</v>
      </c>
      <c r="B159" s="8" t="s">
        <v>1152</v>
      </c>
      <c r="C159" s="37">
        <v>0</v>
      </c>
      <c r="D159" s="4">
        <v>0</v>
      </c>
      <c r="E159" s="4">
        <v>0</v>
      </c>
      <c r="F159" s="4">
        <f>C159+D159-E159</f>
        <v>0</v>
      </c>
      <c r="G159" s="4">
        <v>0</v>
      </c>
      <c r="H159" s="116">
        <f>F159-G159</f>
        <v>0</v>
      </c>
      <c r="I159" s="13"/>
    </row>
    <row r="160" spans="1:9" ht="14.25">
      <c r="A160" s="134" t="s">
        <v>643</v>
      </c>
      <c r="B160" s="129" t="s">
        <v>798</v>
      </c>
      <c r="C160" s="43">
        <v>29044</v>
      </c>
      <c r="D160" s="19">
        <f>SUM(D161:D172)</f>
        <v>602184</v>
      </c>
      <c r="E160" s="19">
        <f>SUM(E161:E172)</f>
        <v>542292</v>
      </c>
      <c r="F160" s="19">
        <f>SUM(F161:F172)</f>
        <v>88936</v>
      </c>
      <c r="G160" s="19">
        <f>SUM(G161:G172)</f>
        <v>0</v>
      </c>
      <c r="H160" s="150">
        <f>SUM(H161:H172)</f>
        <v>88936</v>
      </c>
      <c r="I160" s="13"/>
    </row>
    <row r="161" spans="1:9" ht="15">
      <c r="A161" s="113" t="s">
        <v>644</v>
      </c>
      <c r="B161" s="6" t="s">
        <v>1054</v>
      </c>
      <c r="C161" s="37">
        <v>0</v>
      </c>
      <c r="D161" s="4">
        <v>296815</v>
      </c>
      <c r="E161" s="4">
        <v>296815</v>
      </c>
      <c r="F161" s="4">
        <f>C161+D161-E161</f>
        <v>0</v>
      </c>
      <c r="G161" s="4">
        <v>0</v>
      </c>
      <c r="H161" s="116">
        <f aca="true" t="shared" si="12" ref="H161:H172">F161-G161</f>
        <v>0</v>
      </c>
      <c r="I161" s="13"/>
    </row>
    <row r="162" spans="1:9" ht="15">
      <c r="A162" s="113" t="s">
        <v>645</v>
      </c>
      <c r="B162" s="6" t="s">
        <v>1055</v>
      </c>
      <c r="C162" s="37">
        <v>0</v>
      </c>
      <c r="D162" s="4">
        <v>29723</v>
      </c>
      <c r="E162" s="4">
        <v>29723</v>
      </c>
      <c r="F162" s="4">
        <f t="shared" si="9"/>
        <v>0</v>
      </c>
      <c r="G162" s="4">
        <v>0</v>
      </c>
      <c r="H162" s="116">
        <f t="shared" si="12"/>
        <v>0</v>
      </c>
      <c r="I162" s="13"/>
    </row>
    <row r="163" spans="1:9" ht="15">
      <c r="A163" s="113" t="s">
        <v>646</v>
      </c>
      <c r="B163" s="6" t="s">
        <v>1056</v>
      </c>
      <c r="C163" s="37">
        <v>0</v>
      </c>
      <c r="D163" s="4">
        <v>108644</v>
      </c>
      <c r="E163" s="4">
        <v>59381</v>
      </c>
      <c r="F163" s="4">
        <f t="shared" si="9"/>
        <v>49263</v>
      </c>
      <c r="G163" s="4">
        <v>0</v>
      </c>
      <c r="H163" s="116">
        <f t="shared" si="12"/>
        <v>49263</v>
      </c>
      <c r="I163" s="13"/>
    </row>
    <row r="164" spans="1:9" ht="15">
      <c r="A164" s="114" t="s">
        <v>1333</v>
      </c>
      <c r="B164" s="8" t="s">
        <v>1334</v>
      </c>
      <c r="C164" s="37">
        <v>0</v>
      </c>
      <c r="D164" s="4">
        <v>1599</v>
      </c>
      <c r="E164" s="4">
        <v>1599</v>
      </c>
      <c r="F164" s="4">
        <f t="shared" si="9"/>
        <v>0</v>
      </c>
      <c r="G164" s="4">
        <v>0</v>
      </c>
      <c r="H164" s="116">
        <f t="shared" si="12"/>
        <v>0</v>
      </c>
      <c r="I164" s="13"/>
    </row>
    <row r="165" spans="1:9" ht="15">
      <c r="A165" s="113" t="s">
        <v>647</v>
      </c>
      <c r="B165" s="6" t="s">
        <v>1038</v>
      </c>
      <c r="C165" s="37">
        <v>29044</v>
      </c>
      <c r="D165" s="4">
        <v>15438</v>
      </c>
      <c r="E165" s="4">
        <v>12728</v>
      </c>
      <c r="F165" s="4">
        <f t="shared" si="9"/>
        <v>31754</v>
      </c>
      <c r="G165" s="4">
        <v>0</v>
      </c>
      <c r="H165" s="116">
        <f t="shared" si="12"/>
        <v>31754</v>
      </c>
      <c r="I165" s="13"/>
    </row>
    <row r="166" spans="1:9" ht="15">
      <c r="A166" s="112" t="s">
        <v>1057</v>
      </c>
      <c r="B166" s="6" t="s">
        <v>946</v>
      </c>
      <c r="C166" s="37">
        <v>0</v>
      </c>
      <c r="D166" s="4">
        <v>7231</v>
      </c>
      <c r="E166" s="4">
        <v>0</v>
      </c>
      <c r="F166" s="4">
        <f t="shared" si="9"/>
        <v>7231</v>
      </c>
      <c r="G166" s="4">
        <v>0</v>
      </c>
      <c r="H166" s="116">
        <f t="shared" si="12"/>
        <v>7231</v>
      </c>
      <c r="I166" s="13"/>
    </row>
    <row r="167" spans="1:9" ht="15">
      <c r="A167" s="113" t="s">
        <v>648</v>
      </c>
      <c r="B167" s="6" t="s">
        <v>788</v>
      </c>
      <c r="C167" s="37">
        <v>0</v>
      </c>
      <c r="D167" s="4">
        <v>49230</v>
      </c>
      <c r="E167" s="4">
        <v>49112</v>
      </c>
      <c r="F167" s="4">
        <f aca="true" t="shared" si="13" ref="F167:F190">C167+D167-E167</f>
        <v>118</v>
      </c>
      <c r="G167" s="4">
        <v>0</v>
      </c>
      <c r="H167" s="116">
        <f t="shared" si="12"/>
        <v>118</v>
      </c>
      <c r="I167" s="13"/>
    </row>
    <row r="168" spans="1:9" ht="15">
      <c r="A168" s="113" t="s">
        <v>649</v>
      </c>
      <c r="B168" s="6" t="s">
        <v>1058</v>
      </c>
      <c r="C168" s="37">
        <v>0</v>
      </c>
      <c r="D168" s="4">
        <v>0</v>
      </c>
      <c r="E168" s="4">
        <v>0</v>
      </c>
      <c r="F168" s="4">
        <f t="shared" si="13"/>
        <v>0</v>
      </c>
      <c r="G168" s="4">
        <v>0</v>
      </c>
      <c r="H168" s="116">
        <f t="shared" si="12"/>
        <v>0</v>
      </c>
      <c r="I168" s="13"/>
    </row>
    <row r="169" spans="1:10" ht="15">
      <c r="A169" s="113" t="s">
        <v>650</v>
      </c>
      <c r="B169" s="6" t="s">
        <v>1039</v>
      </c>
      <c r="C169" s="37">
        <v>0</v>
      </c>
      <c r="D169" s="4">
        <v>11599</v>
      </c>
      <c r="E169" s="4">
        <v>11599</v>
      </c>
      <c r="F169" s="4">
        <f t="shared" si="13"/>
        <v>0</v>
      </c>
      <c r="G169" s="4">
        <v>0</v>
      </c>
      <c r="H169" s="116">
        <f t="shared" si="12"/>
        <v>0</v>
      </c>
      <c r="I169" s="13"/>
      <c r="J169" s="24"/>
    </row>
    <row r="170" spans="1:10" ht="15">
      <c r="A170" s="113" t="s">
        <v>651</v>
      </c>
      <c r="B170" s="6" t="s">
        <v>1040</v>
      </c>
      <c r="C170" s="37">
        <v>0</v>
      </c>
      <c r="D170" s="4">
        <v>7733</v>
      </c>
      <c r="E170" s="4">
        <v>7733</v>
      </c>
      <c r="F170" s="4">
        <f t="shared" si="13"/>
        <v>0</v>
      </c>
      <c r="G170" s="4">
        <v>0</v>
      </c>
      <c r="H170" s="116">
        <f t="shared" si="12"/>
        <v>0</v>
      </c>
      <c r="I170" s="13"/>
      <c r="J170" s="24"/>
    </row>
    <row r="171" spans="1:14" s="3" customFormat="1" ht="15">
      <c r="A171" s="137" t="s">
        <v>1227</v>
      </c>
      <c r="B171" s="138" t="s">
        <v>1228</v>
      </c>
      <c r="C171" s="37">
        <v>0</v>
      </c>
      <c r="D171" s="5">
        <v>0</v>
      </c>
      <c r="E171" s="5">
        <v>0</v>
      </c>
      <c r="F171" s="5">
        <f t="shared" si="13"/>
        <v>0</v>
      </c>
      <c r="G171" s="5">
        <v>0</v>
      </c>
      <c r="H171" s="117">
        <f t="shared" si="12"/>
        <v>0</v>
      </c>
      <c r="I171" s="13"/>
      <c r="J171" s="29"/>
      <c r="K171" s="20"/>
      <c r="L171" s="20"/>
      <c r="M171" s="20"/>
      <c r="N171" s="21"/>
    </row>
    <row r="172" spans="1:10" ht="15">
      <c r="A172" s="114" t="s">
        <v>1155</v>
      </c>
      <c r="B172" s="8" t="s">
        <v>1144</v>
      </c>
      <c r="C172" s="37">
        <v>0</v>
      </c>
      <c r="D172" s="4">
        <v>74172</v>
      </c>
      <c r="E172" s="4">
        <v>73602</v>
      </c>
      <c r="F172" s="4">
        <f t="shared" si="13"/>
        <v>570</v>
      </c>
      <c r="G172" s="4">
        <v>0</v>
      </c>
      <c r="H172" s="116">
        <f t="shared" si="12"/>
        <v>570</v>
      </c>
      <c r="I172" s="13"/>
      <c r="J172" s="24"/>
    </row>
    <row r="173" spans="1:10" ht="14.25">
      <c r="A173" s="134" t="s">
        <v>652</v>
      </c>
      <c r="B173" s="129" t="s">
        <v>799</v>
      </c>
      <c r="C173" s="43">
        <v>532447</v>
      </c>
      <c r="D173" s="19">
        <f>SUM(D174:D190)</f>
        <v>216935</v>
      </c>
      <c r="E173" s="19">
        <f>SUM(E174:E190)</f>
        <v>322432</v>
      </c>
      <c r="F173" s="19">
        <f>SUM(F174:F190)</f>
        <v>426950</v>
      </c>
      <c r="G173" s="19">
        <f>SUM(G174:G190)</f>
        <v>0</v>
      </c>
      <c r="H173" s="150">
        <f>SUM(H174:H190)</f>
        <v>426950</v>
      </c>
      <c r="I173" s="13"/>
      <c r="J173" s="24"/>
    </row>
    <row r="174" spans="1:10" ht="15">
      <c r="A174" s="139" t="s">
        <v>653</v>
      </c>
      <c r="B174" s="6" t="s">
        <v>791</v>
      </c>
      <c r="C174" s="37">
        <v>0</v>
      </c>
      <c r="D174" s="4">
        <v>36367</v>
      </c>
      <c r="E174" s="4">
        <v>36367</v>
      </c>
      <c r="F174" s="4">
        <f t="shared" si="13"/>
        <v>0</v>
      </c>
      <c r="G174" s="4">
        <v>0</v>
      </c>
      <c r="H174" s="116">
        <f aca="true" t="shared" si="14" ref="H174:H190">F174-G174</f>
        <v>0</v>
      </c>
      <c r="I174" s="13"/>
      <c r="J174" s="24"/>
    </row>
    <row r="175" spans="1:10" ht="15">
      <c r="A175" s="136" t="s">
        <v>1193</v>
      </c>
      <c r="B175" s="6" t="s">
        <v>1173</v>
      </c>
      <c r="C175" s="37">
        <v>0</v>
      </c>
      <c r="D175" s="4">
        <v>0</v>
      </c>
      <c r="E175" s="4">
        <v>0</v>
      </c>
      <c r="F175" s="4">
        <f t="shared" si="13"/>
        <v>0</v>
      </c>
      <c r="G175" s="4">
        <v>0</v>
      </c>
      <c r="H175" s="116">
        <f t="shared" si="14"/>
        <v>0</v>
      </c>
      <c r="I175" s="13"/>
      <c r="J175" s="24"/>
    </row>
    <row r="176" spans="1:9" ht="15">
      <c r="A176" s="113" t="s">
        <v>654</v>
      </c>
      <c r="B176" s="6" t="s">
        <v>1041</v>
      </c>
      <c r="C176" s="37">
        <v>0</v>
      </c>
      <c r="D176" s="4">
        <v>0</v>
      </c>
      <c r="E176" s="4">
        <v>0</v>
      </c>
      <c r="F176" s="4">
        <f t="shared" si="13"/>
        <v>0</v>
      </c>
      <c r="G176" s="4">
        <v>0</v>
      </c>
      <c r="H176" s="116">
        <f t="shared" si="14"/>
        <v>0</v>
      </c>
      <c r="I176" s="13"/>
    </row>
    <row r="177" spans="1:9" ht="15">
      <c r="A177" s="112" t="s">
        <v>947</v>
      </c>
      <c r="B177" s="6" t="s">
        <v>948</v>
      </c>
      <c r="C177" s="37">
        <v>0</v>
      </c>
      <c r="D177" s="4">
        <v>0</v>
      </c>
      <c r="E177" s="4">
        <v>0</v>
      </c>
      <c r="F177" s="4">
        <f>C177+D177-E177</f>
        <v>0</v>
      </c>
      <c r="G177" s="4">
        <v>0</v>
      </c>
      <c r="H177" s="116">
        <f t="shared" si="14"/>
        <v>0</v>
      </c>
      <c r="I177" s="13"/>
    </row>
    <row r="178" spans="1:9" ht="15">
      <c r="A178" s="113" t="s">
        <v>655</v>
      </c>
      <c r="B178" s="6" t="s">
        <v>1042</v>
      </c>
      <c r="C178" s="37">
        <v>0</v>
      </c>
      <c r="D178" s="4">
        <v>54512</v>
      </c>
      <c r="E178" s="4">
        <v>54090</v>
      </c>
      <c r="F178" s="4">
        <f t="shared" si="13"/>
        <v>422</v>
      </c>
      <c r="G178" s="4">
        <v>0</v>
      </c>
      <c r="H178" s="116">
        <f t="shared" si="14"/>
        <v>422</v>
      </c>
      <c r="I178" s="13"/>
    </row>
    <row r="179" spans="1:9" ht="15">
      <c r="A179" s="113" t="s">
        <v>656</v>
      </c>
      <c r="B179" s="6" t="s">
        <v>951</v>
      </c>
      <c r="C179" s="37">
        <v>40408</v>
      </c>
      <c r="D179" s="4">
        <v>20365</v>
      </c>
      <c r="E179" s="4">
        <v>11191</v>
      </c>
      <c r="F179" s="4">
        <f t="shared" si="13"/>
        <v>49582</v>
      </c>
      <c r="G179" s="4">
        <v>0</v>
      </c>
      <c r="H179" s="116">
        <f t="shared" si="14"/>
        <v>49582</v>
      </c>
      <c r="I179" s="13"/>
    </row>
    <row r="180" spans="1:9" ht="15">
      <c r="A180" s="113" t="s">
        <v>657</v>
      </c>
      <c r="B180" s="6" t="s">
        <v>953</v>
      </c>
      <c r="C180" s="37">
        <v>11952</v>
      </c>
      <c r="D180" s="4">
        <v>0</v>
      </c>
      <c r="E180" s="4">
        <v>0</v>
      </c>
      <c r="F180" s="4">
        <f t="shared" si="13"/>
        <v>11952</v>
      </c>
      <c r="G180" s="4">
        <v>0</v>
      </c>
      <c r="H180" s="116">
        <f t="shared" si="14"/>
        <v>11952</v>
      </c>
      <c r="I180" s="13"/>
    </row>
    <row r="181" spans="1:9" ht="15">
      <c r="A181" s="113" t="s">
        <v>658</v>
      </c>
      <c r="B181" s="6" t="s">
        <v>1043</v>
      </c>
      <c r="C181" s="37">
        <v>0</v>
      </c>
      <c r="D181" s="4">
        <v>2650</v>
      </c>
      <c r="E181" s="4">
        <v>0</v>
      </c>
      <c r="F181" s="4">
        <f t="shared" si="13"/>
        <v>2650</v>
      </c>
      <c r="G181" s="4">
        <v>0</v>
      </c>
      <c r="H181" s="116">
        <f t="shared" si="14"/>
        <v>2650</v>
      </c>
      <c r="I181" s="13"/>
    </row>
    <row r="182" spans="1:9" ht="15">
      <c r="A182" s="113" t="s">
        <v>659</v>
      </c>
      <c r="B182" s="6" t="s">
        <v>1044</v>
      </c>
      <c r="C182" s="37">
        <v>6950</v>
      </c>
      <c r="D182" s="4">
        <v>43081</v>
      </c>
      <c r="E182" s="4">
        <v>41810</v>
      </c>
      <c r="F182" s="4">
        <f t="shared" si="13"/>
        <v>8221</v>
      </c>
      <c r="G182" s="4">
        <v>0</v>
      </c>
      <c r="H182" s="116">
        <f t="shared" si="14"/>
        <v>8221</v>
      </c>
      <c r="I182" s="13"/>
    </row>
    <row r="183" spans="1:9" ht="15">
      <c r="A183" s="113" t="s">
        <v>660</v>
      </c>
      <c r="B183" s="6" t="s">
        <v>1045</v>
      </c>
      <c r="C183" s="37">
        <v>0</v>
      </c>
      <c r="D183" s="4">
        <v>4498</v>
      </c>
      <c r="E183" s="4">
        <v>4498</v>
      </c>
      <c r="F183" s="4">
        <f t="shared" si="13"/>
        <v>0</v>
      </c>
      <c r="G183" s="4">
        <v>0</v>
      </c>
      <c r="H183" s="116">
        <f t="shared" si="14"/>
        <v>0</v>
      </c>
      <c r="I183" s="13"/>
    </row>
    <row r="184" spans="1:9" ht="15">
      <c r="A184" s="113" t="s">
        <v>661</v>
      </c>
      <c r="B184" s="6" t="s">
        <v>955</v>
      </c>
      <c r="C184" s="37">
        <v>9556</v>
      </c>
      <c r="D184" s="4">
        <v>188</v>
      </c>
      <c r="E184" s="4">
        <v>1348</v>
      </c>
      <c r="F184" s="4">
        <f t="shared" si="13"/>
        <v>8396</v>
      </c>
      <c r="G184" s="4">
        <v>0</v>
      </c>
      <c r="H184" s="116">
        <f t="shared" si="14"/>
        <v>8396</v>
      </c>
      <c r="I184" s="13"/>
    </row>
    <row r="185" spans="1:9" ht="15">
      <c r="A185" s="113" t="s">
        <v>662</v>
      </c>
      <c r="B185" s="6" t="s">
        <v>1046</v>
      </c>
      <c r="C185" s="37">
        <v>0</v>
      </c>
      <c r="D185" s="4">
        <v>7565</v>
      </c>
      <c r="E185" s="4">
        <v>7561</v>
      </c>
      <c r="F185" s="4">
        <f t="shared" si="13"/>
        <v>4</v>
      </c>
      <c r="G185" s="4">
        <v>0</v>
      </c>
      <c r="H185" s="116">
        <f t="shared" si="14"/>
        <v>4</v>
      </c>
      <c r="I185" s="13"/>
    </row>
    <row r="186" spans="1:9" ht="15">
      <c r="A186" s="136" t="s">
        <v>1194</v>
      </c>
      <c r="B186" s="8" t="s">
        <v>1047</v>
      </c>
      <c r="C186" s="37">
        <v>0</v>
      </c>
      <c r="D186" s="4">
        <v>0</v>
      </c>
      <c r="E186" s="4">
        <v>0</v>
      </c>
      <c r="F186" s="4">
        <f t="shared" si="13"/>
        <v>0</v>
      </c>
      <c r="G186" s="4">
        <v>0</v>
      </c>
      <c r="H186" s="116">
        <f t="shared" si="14"/>
        <v>0</v>
      </c>
      <c r="I186" s="13"/>
    </row>
    <row r="187" spans="1:9" ht="15">
      <c r="A187" s="113" t="s">
        <v>663</v>
      </c>
      <c r="B187" s="6" t="s">
        <v>1048</v>
      </c>
      <c r="C187" s="37">
        <v>0</v>
      </c>
      <c r="D187" s="4">
        <v>0</v>
      </c>
      <c r="E187" s="4">
        <v>0</v>
      </c>
      <c r="F187" s="4">
        <f t="shared" si="13"/>
        <v>0</v>
      </c>
      <c r="G187" s="4">
        <v>0</v>
      </c>
      <c r="H187" s="116">
        <f t="shared" si="14"/>
        <v>0</v>
      </c>
      <c r="I187" s="13"/>
    </row>
    <row r="188" spans="1:9" ht="15">
      <c r="A188" s="114" t="s">
        <v>1195</v>
      </c>
      <c r="B188" s="8" t="s">
        <v>1049</v>
      </c>
      <c r="C188" s="37">
        <v>0</v>
      </c>
      <c r="D188" s="4">
        <v>9552</v>
      </c>
      <c r="E188" s="4">
        <v>9552</v>
      </c>
      <c r="F188" s="4">
        <f t="shared" si="13"/>
        <v>0</v>
      </c>
      <c r="G188" s="4">
        <v>0</v>
      </c>
      <c r="H188" s="116">
        <f t="shared" si="14"/>
        <v>0</v>
      </c>
      <c r="I188" s="13"/>
    </row>
    <row r="189" spans="1:9" ht="15">
      <c r="A189" s="114" t="s">
        <v>1175</v>
      </c>
      <c r="B189" s="8" t="s">
        <v>1050</v>
      </c>
      <c r="C189" s="37">
        <v>3686</v>
      </c>
      <c r="D189" s="4">
        <v>0</v>
      </c>
      <c r="E189" s="4">
        <v>0</v>
      </c>
      <c r="F189" s="4">
        <f t="shared" si="13"/>
        <v>3686</v>
      </c>
      <c r="G189" s="4">
        <v>0</v>
      </c>
      <c r="H189" s="116">
        <f t="shared" si="14"/>
        <v>3686</v>
      </c>
      <c r="I189" s="13"/>
    </row>
    <row r="190" spans="1:9" ht="15">
      <c r="A190" s="113" t="s">
        <v>664</v>
      </c>
      <c r="B190" s="8" t="s">
        <v>1176</v>
      </c>
      <c r="C190" s="37">
        <v>459895</v>
      </c>
      <c r="D190" s="4">
        <v>38157</v>
      </c>
      <c r="E190" s="4">
        <v>156015</v>
      </c>
      <c r="F190" s="4">
        <f t="shared" si="13"/>
        <v>342037</v>
      </c>
      <c r="G190" s="4">
        <v>0</v>
      </c>
      <c r="H190" s="116">
        <f t="shared" si="14"/>
        <v>342037</v>
      </c>
      <c r="I190" s="13"/>
    </row>
    <row r="191" spans="1:9" ht="14.25">
      <c r="A191" s="134" t="s">
        <v>665</v>
      </c>
      <c r="B191" s="129" t="s">
        <v>800</v>
      </c>
      <c r="C191" s="43">
        <v>0</v>
      </c>
      <c r="D191" s="19">
        <f>SUM(D192:D194)</f>
        <v>58332</v>
      </c>
      <c r="E191" s="19">
        <f>SUM(E192:E194)</f>
        <v>54310</v>
      </c>
      <c r="F191" s="19">
        <f>SUM(F192:F194)</f>
        <v>4022</v>
      </c>
      <c r="G191" s="19">
        <f>SUM(G192:G194)</f>
        <v>0</v>
      </c>
      <c r="H191" s="150">
        <f>SUM(H192:H194)</f>
        <v>4022</v>
      </c>
      <c r="I191" s="13"/>
    </row>
    <row r="192" spans="1:9" ht="15">
      <c r="A192" s="113" t="s">
        <v>666</v>
      </c>
      <c r="B192" s="6" t="s">
        <v>1052</v>
      </c>
      <c r="C192" s="37">
        <v>0</v>
      </c>
      <c r="D192" s="4">
        <v>42246</v>
      </c>
      <c r="E192" s="4">
        <v>42246</v>
      </c>
      <c r="F192" s="4">
        <f>C192+D192-E192</f>
        <v>0</v>
      </c>
      <c r="G192" s="4">
        <v>0</v>
      </c>
      <c r="H192" s="116">
        <f>F192-G192</f>
        <v>0</v>
      </c>
      <c r="I192" s="13"/>
    </row>
    <row r="193" spans="1:9" ht="15">
      <c r="A193" s="113" t="s">
        <v>667</v>
      </c>
      <c r="B193" s="6" t="s">
        <v>1053</v>
      </c>
      <c r="C193" s="37">
        <v>0</v>
      </c>
      <c r="D193" s="4">
        <v>16086</v>
      </c>
      <c r="E193" s="4">
        <v>12064</v>
      </c>
      <c r="F193" s="4">
        <f>C193+D193-E193</f>
        <v>4022</v>
      </c>
      <c r="G193" s="4">
        <v>0</v>
      </c>
      <c r="H193" s="116">
        <f>F193-G193</f>
        <v>4022</v>
      </c>
      <c r="I193" s="13"/>
    </row>
    <row r="194" spans="1:9" ht="15">
      <c r="A194" s="115" t="s">
        <v>1103</v>
      </c>
      <c r="B194" s="8" t="s">
        <v>793</v>
      </c>
      <c r="C194" s="37">
        <v>0</v>
      </c>
      <c r="D194" s="4">
        <v>0</v>
      </c>
      <c r="E194" s="4">
        <v>0</v>
      </c>
      <c r="F194" s="4">
        <f>C194+D194-E194</f>
        <v>0</v>
      </c>
      <c r="G194" s="4">
        <v>0</v>
      </c>
      <c r="H194" s="116">
        <f>F194-G194</f>
        <v>0</v>
      </c>
      <c r="I194" s="13"/>
    </row>
    <row r="195" spans="1:9" ht="14.25">
      <c r="A195" s="134" t="s">
        <v>668</v>
      </c>
      <c r="B195" s="129" t="s">
        <v>801</v>
      </c>
      <c r="C195" s="43">
        <v>43133</v>
      </c>
      <c r="D195" s="19">
        <f>SUM(D196:D207)</f>
        <v>560007</v>
      </c>
      <c r="E195" s="19">
        <f>SUM(E196:E207)</f>
        <v>560698</v>
      </c>
      <c r="F195" s="19">
        <f>SUM(F196:F207)</f>
        <v>42442</v>
      </c>
      <c r="G195" s="19">
        <f>SUM(G196:G207)</f>
        <v>0</v>
      </c>
      <c r="H195" s="150">
        <f>SUM(H196:H207)</f>
        <v>42442</v>
      </c>
      <c r="I195" s="13"/>
    </row>
    <row r="196" spans="1:9" ht="15">
      <c r="A196" s="113" t="s">
        <v>669</v>
      </c>
      <c r="B196" s="6" t="s">
        <v>1054</v>
      </c>
      <c r="C196" s="37">
        <v>0</v>
      </c>
      <c r="D196" s="4">
        <v>300454</v>
      </c>
      <c r="E196" s="4">
        <v>300454</v>
      </c>
      <c r="F196" s="4">
        <f aca="true" t="shared" si="15" ref="F196:F207">C196+D196-E196</f>
        <v>0</v>
      </c>
      <c r="G196" s="4">
        <v>0</v>
      </c>
      <c r="H196" s="116">
        <f aca="true" t="shared" si="16" ref="H196:H207">F196-G196</f>
        <v>0</v>
      </c>
      <c r="I196" s="13"/>
    </row>
    <row r="197" spans="1:9" ht="15">
      <c r="A197" s="113" t="s">
        <v>670</v>
      </c>
      <c r="B197" s="6" t="s">
        <v>1055</v>
      </c>
      <c r="C197" s="37">
        <v>0</v>
      </c>
      <c r="D197" s="4">
        <v>29723</v>
      </c>
      <c r="E197" s="4">
        <v>29723</v>
      </c>
      <c r="F197" s="4">
        <f t="shared" si="15"/>
        <v>0</v>
      </c>
      <c r="G197" s="4">
        <v>0</v>
      </c>
      <c r="H197" s="116">
        <f t="shared" si="16"/>
        <v>0</v>
      </c>
      <c r="I197" s="13"/>
    </row>
    <row r="198" spans="1:9" ht="15">
      <c r="A198" s="113" t="s">
        <v>671</v>
      </c>
      <c r="B198" s="8" t="s">
        <v>1056</v>
      </c>
      <c r="C198" s="37">
        <v>0</v>
      </c>
      <c r="D198" s="4">
        <v>60863</v>
      </c>
      <c r="E198" s="4">
        <v>60863</v>
      </c>
      <c r="F198" s="4">
        <f t="shared" si="15"/>
        <v>0</v>
      </c>
      <c r="G198" s="4">
        <v>0</v>
      </c>
      <c r="H198" s="116">
        <f t="shared" si="16"/>
        <v>0</v>
      </c>
      <c r="I198" s="13"/>
    </row>
    <row r="199" spans="1:9" ht="15">
      <c r="A199" s="113" t="s">
        <v>672</v>
      </c>
      <c r="B199" s="6" t="s">
        <v>787</v>
      </c>
      <c r="C199" s="37">
        <v>0</v>
      </c>
      <c r="D199" s="4">
        <v>0</v>
      </c>
      <c r="E199" s="4">
        <v>0</v>
      </c>
      <c r="F199" s="4">
        <f t="shared" si="15"/>
        <v>0</v>
      </c>
      <c r="G199" s="4">
        <v>0</v>
      </c>
      <c r="H199" s="116">
        <f t="shared" si="16"/>
        <v>0</v>
      </c>
      <c r="I199" s="13"/>
    </row>
    <row r="200" spans="1:9" ht="15">
      <c r="A200" s="136" t="s">
        <v>1310</v>
      </c>
      <c r="B200" s="8" t="s">
        <v>1311</v>
      </c>
      <c r="C200" s="37">
        <v>0</v>
      </c>
      <c r="D200" s="4">
        <v>1599</v>
      </c>
      <c r="E200" s="4">
        <v>1599</v>
      </c>
      <c r="F200" s="4">
        <f t="shared" si="15"/>
        <v>0</v>
      </c>
      <c r="G200" s="4">
        <v>0</v>
      </c>
      <c r="H200" s="116">
        <f t="shared" si="16"/>
        <v>0</v>
      </c>
      <c r="I200" s="13"/>
    </row>
    <row r="201" spans="1:10" ht="15">
      <c r="A201" s="113" t="s">
        <v>673</v>
      </c>
      <c r="B201" s="6" t="s">
        <v>1038</v>
      </c>
      <c r="C201" s="37">
        <v>0</v>
      </c>
      <c r="D201" s="4">
        <v>13285</v>
      </c>
      <c r="E201" s="4">
        <v>13285</v>
      </c>
      <c r="F201" s="4">
        <f t="shared" si="15"/>
        <v>0</v>
      </c>
      <c r="G201" s="4">
        <v>0</v>
      </c>
      <c r="H201" s="116">
        <f t="shared" si="16"/>
        <v>0</v>
      </c>
      <c r="I201" s="13"/>
      <c r="J201" s="24"/>
    </row>
    <row r="202" spans="1:10" ht="15">
      <c r="A202" s="115" t="s">
        <v>1104</v>
      </c>
      <c r="B202" s="8" t="s">
        <v>946</v>
      </c>
      <c r="C202" s="37">
        <v>0</v>
      </c>
      <c r="D202" s="4">
        <v>0</v>
      </c>
      <c r="E202" s="4">
        <v>0</v>
      </c>
      <c r="F202" s="4">
        <f>C202+D202-E202</f>
        <v>0</v>
      </c>
      <c r="G202" s="4">
        <v>0</v>
      </c>
      <c r="H202" s="116">
        <f t="shared" si="16"/>
        <v>0</v>
      </c>
      <c r="I202" s="13"/>
      <c r="J202" s="24"/>
    </row>
    <row r="203" spans="1:9" ht="15">
      <c r="A203" s="113" t="s">
        <v>674</v>
      </c>
      <c r="B203" s="6" t="s">
        <v>788</v>
      </c>
      <c r="C203" s="37">
        <v>15903</v>
      </c>
      <c r="D203" s="4">
        <v>50563</v>
      </c>
      <c r="E203" s="4">
        <v>51848</v>
      </c>
      <c r="F203" s="4">
        <f t="shared" si="15"/>
        <v>14618</v>
      </c>
      <c r="G203" s="4">
        <v>0</v>
      </c>
      <c r="H203" s="116">
        <f t="shared" si="16"/>
        <v>14618</v>
      </c>
      <c r="I203" s="13"/>
    </row>
    <row r="204" spans="1:9" ht="15">
      <c r="A204" s="113" t="s">
        <v>675</v>
      </c>
      <c r="B204" s="6" t="s">
        <v>1039</v>
      </c>
      <c r="C204" s="37">
        <v>3415</v>
      </c>
      <c r="D204" s="4">
        <v>12065</v>
      </c>
      <c r="E204" s="4">
        <v>12016</v>
      </c>
      <c r="F204" s="4">
        <f t="shared" si="15"/>
        <v>3464</v>
      </c>
      <c r="G204" s="4">
        <v>0</v>
      </c>
      <c r="H204" s="116">
        <f t="shared" si="16"/>
        <v>3464</v>
      </c>
      <c r="I204" s="13"/>
    </row>
    <row r="205" spans="1:14" ht="15">
      <c r="A205" s="113" t="s">
        <v>676</v>
      </c>
      <c r="B205" s="6" t="s">
        <v>1040</v>
      </c>
      <c r="C205" s="37">
        <v>2276</v>
      </c>
      <c r="D205" s="4">
        <v>8043</v>
      </c>
      <c r="E205" s="4">
        <v>8011</v>
      </c>
      <c r="F205" s="4">
        <f t="shared" si="15"/>
        <v>2308</v>
      </c>
      <c r="G205" s="4">
        <v>0</v>
      </c>
      <c r="H205" s="116">
        <f t="shared" si="16"/>
        <v>2308</v>
      </c>
      <c r="I205" s="13"/>
      <c r="L205" s="21"/>
      <c r="M205" s="21"/>
      <c r="N205" s="17"/>
    </row>
    <row r="206" spans="1:9" ht="15">
      <c r="A206" s="114" t="s">
        <v>1229</v>
      </c>
      <c r="B206" s="8" t="s">
        <v>1228</v>
      </c>
      <c r="C206" s="37">
        <v>0</v>
      </c>
      <c r="D206" s="4">
        <v>0</v>
      </c>
      <c r="E206" s="4">
        <v>0</v>
      </c>
      <c r="F206" s="4">
        <f t="shared" si="15"/>
        <v>0</v>
      </c>
      <c r="G206" s="4">
        <v>0</v>
      </c>
      <c r="H206" s="116">
        <f t="shared" si="16"/>
        <v>0</v>
      </c>
      <c r="I206" s="13"/>
    </row>
    <row r="207" spans="1:9" ht="15">
      <c r="A207" s="114" t="s">
        <v>1156</v>
      </c>
      <c r="B207" s="8" t="s">
        <v>1144</v>
      </c>
      <c r="C207" s="37">
        <v>21539</v>
      </c>
      <c r="D207" s="4">
        <v>83412</v>
      </c>
      <c r="E207" s="4">
        <v>82899</v>
      </c>
      <c r="F207" s="4">
        <f t="shared" si="15"/>
        <v>22052</v>
      </c>
      <c r="G207" s="4">
        <v>0</v>
      </c>
      <c r="H207" s="116">
        <f t="shared" si="16"/>
        <v>22052</v>
      </c>
      <c r="I207" s="13"/>
    </row>
    <row r="208" spans="1:9" ht="14.25">
      <c r="A208" s="134" t="s">
        <v>677</v>
      </c>
      <c r="B208" s="129" t="s">
        <v>802</v>
      </c>
      <c r="C208" s="43">
        <v>0</v>
      </c>
      <c r="D208" s="19">
        <f>SUM(D209:D225)</f>
        <v>330745</v>
      </c>
      <c r="E208" s="19">
        <f>SUM(E209:E225)</f>
        <v>329588</v>
      </c>
      <c r="F208" s="19">
        <f>SUM(F209:F225)</f>
        <v>1157</v>
      </c>
      <c r="G208" s="19">
        <f>SUM(G209:G225)</f>
        <v>0</v>
      </c>
      <c r="H208" s="150">
        <f>SUM(H209:H225)</f>
        <v>1157</v>
      </c>
      <c r="I208" s="13"/>
    </row>
    <row r="209" spans="1:9" ht="15">
      <c r="A209" s="113" t="s">
        <v>678</v>
      </c>
      <c r="B209" s="6" t="s">
        <v>791</v>
      </c>
      <c r="C209" s="37">
        <v>0</v>
      </c>
      <c r="D209" s="4">
        <v>36367</v>
      </c>
      <c r="E209" s="4">
        <v>36367</v>
      </c>
      <c r="F209" s="4">
        <f aca="true" t="shared" si="17" ref="F209:F236">C209+D209-E209</f>
        <v>0</v>
      </c>
      <c r="G209" s="4">
        <v>0</v>
      </c>
      <c r="H209" s="116">
        <f aca="true" t="shared" si="18" ref="H209:H264">F209-G209</f>
        <v>0</v>
      </c>
      <c r="I209" s="13"/>
    </row>
    <row r="210" spans="1:9" ht="15">
      <c r="A210" s="114" t="s">
        <v>1196</v>
      </c>
      <c r="B210" s="8" t="s">
        <v>1173</v>
      </c>
      <c r="C210" s="37">
        <v>0</v>
      </c>
      <c r="D210" s="4">
        <v>0</v>
      </c>
      <c r="E210" s="4">
        <v>0</v>
      </c>
      <c r="F210" s="4">
        <f t="shared" si="17"/>
        <v>0</v>
      </c>
      <c r="G210" s="4">
        <v>0</v>
      </c>
      <c r="H210" s="116">
        <f t="shared" si="18"/>
        <v>0</v>
      </c>
      <c r="I210" s="13"/>
    </row>
    <row r="211" spans="1:9" ht="15">
      <c r="A211" s="113" t="s">
        <v>679</v>
      </c>
      <c r="B211" s="6" t="s">
        <v>1041</v>
      </c>
      <c r="C211" s="37">
        <v>0</v>
      </c>
      <c r="D211" s="4">
        <v>0</v>
      </c>
      <c r="E211" s="4">
        <v>0</v>
      </c>
      <c r="F211" s="4">
        <f t="shared" si="17"/>
        <v>0</v>
      </c>
      <c r="G211" s="4">
        <v>0</v>
      </c>
      <c r="H211" s="116">
        <f t="shared" si="18"/>
        <v>0</v>
      </c>
      <c r="I211" s="13"/>
    </row>
    <row r="212" spans="1:9" ht="15">
      <c r="A212" s="112" t="s">
        <v>949</v>
      </c>
      <c r="B212" s="6" t="s">
        <v>948</v>
      </c>
      <c r="C212" s="37">
        <v>0</v>
      </c>
      <c r="D212" s="4">
        <v>0</v>
      </c>
      <c r="E212" s="4">
        <v>0</v>
      </c>
      <c r="F212" s="4">
        <f t="shared" si="17"/>
        <v>0</v>
      </c>
      <c r="G212" s="4">
        <v>0</v>
      </c>
      <c r="H212" s="116">
        <f t="shared" si="18"/>
        <v>0</v>
      </c>
      <c r="I212" s="13"/>
    </row>
    <row r="213" spans="1:9" ht="15">
      <c r="A213" s="113" t="s">
        <v>680</v>
      </c>
      <c r="B213" s="6" t="s">
        <v>1042</v>
      </c>
      <c r="C213" s="37">
        <v>0</v>
      </c>
      <c r="D213" s="4">
        <v>55496</v>
      </c>
      <c r="E213" s="4">
        <v>55496</v>
      </c>
      <c r="F213" s="4">
        <f t="shared" si="17"/>
        <v>0</v>
      </c>
      <c r="G213" s="4">
        <v>0</v>
      </c>
      <c r="H213" s="116">
        <f t="shared" si="18"/>
        <v>0</v>
      </c>
      <c r="I213" s="13"/>
    </row>
    <row r="214" spans="1:9" ht="15">
      <c r="A214" s="112" t="s">
        <v>950</v>
      </c>
      <c r="B214" s="6" t="s">
        <v>951</v>
      </c>
      <c r="C214" s="37">
        <v>0</v>
      </c>
      <c r="D214" s="4">
        <v>13427</v>
      </c>
      <c r="E214" s="4">
        <v>12270</v>
      </c>
      <c r="F214" s="4">
        <f t="shared" si="17"/>
        <v>1157</v>
      </c>
      <c r="G214" s="4">
        <v>0</v>
      </c>
      <c r="H214" s="116">
        <f t="shared" si="18"/>
        <v>1157</v>
      </c>
      <c r="I214" s="13"/>
    </row>
    <row r="215" spans="1:9" ht="15">
      <c r="A215" s="112" t="s">
        <v>952</v>
      </c>
      <c r="B215" s="6" t="s">
        <v>953</v>
      </c>
      <c r="C215" s="37">
        <v>0</v>
      </c>
      <c r="D215" s="4">
        <v>0</v>
      </c>
      <c r="E215" s="4">
        <v>0</v>
      </c>
      <c r="F215" s="4">
        <f t="shared" si="17"/>
        <v>0</v>
      </c>
      <c r="G215" s="4">
        <v>0</v>
      </c>
      <c r="H215" s="116">
        <f t="shared" si="18"/>
        <v>0</v>
      </c>
      <c r="I215" s="13"/>
    </row>
    <row r="216" spans="1:9" ht="15">
      <c r="A216" s="113" t="s">
        <v>681</v>
      </c>
      <c r="B216" s="6" t="s">
        <v>1043</v>
      </c>
      <c r="C216" s="37">
        <v>0</v>
      </c>
      <c r="D216" s="4">
        <v>0</v>
      </c>
      <c r="E216" s="4">
        <v>0</v>
      </c>
      <c r="F216" s="4">
        <f t="shared" si="17"/>
        <v>0</v>
      </c>
      <c r="G216" s="4">
        <v>0</v>
      </c>
      <c r="H216" s="116">
        <f t="shared" si="18"/>
        <v>0</v>
      </c>
      <c r="I216" s="13"/>
    </row>
    <row r="217" spans="1:10" ht="15">
      <c r="A217" s="113" t="s">
        <v>682</v>
      </c>
      <c r="B217" s="6" t="s">
        <v>1044</v>
      </c>
      <c r="C217" s="37">
        <v>0</v>
      </c>
      <c r="D217" s="4">
        <v>43447</v>
      </c>
      <c r="E217" s="4">
        <v>43447</v>
      </c>
      <c r="F217" s="4">
        <f t="shared" si="17"/>
        <v>0</v>
      </c>
      <c r="G217" s="4">
        <v>0</v>
      </c>
      <c r="H217" s="116">
        <f t="shared" si="18"/>
        <v>0</v>
      </c>
      <c r="I217" s="13"/>
      <c r="J217" s="24"/>
    </row>
    <row r="218" spans="1:10" ht="15">
      <c r="A218" s="113" t="s">
        <v>683</v>
      </c>
      <c r="B218" s="6" t="s">
        <v>1045</v>
      </c>
      <c r="C218" s="37">
        <v>0</v>
      </c>
      <c r="D218" s="4">
        <v>8996</v>
      </c>
      <c r="E218" s="4">
        <v>8996</v>
      </c>
      <c r="F218" s="4">
        <f t="shared" si="17"/>
        <v>0</v>
      </c>
      <c r="G218" s="4">
        <v>0</v>
      </c>
      <c r="H218" s="116">
        <f t="shared" si="18"/>
        <v>0</v>
      </c>
      <c r="I218" s="13"/>
      <c r="J218" s="24"/>
    </row>
    <row r="219" spans="1:10" ht="15">
      <c r="A219" s="112" t="s">
        <v>954</v>
      </c>
      <c r="B219" s="6" t="s">
        <v>955</v>
      </c>
      <c r="C219" s="37">
        <v>0</v>
      </c>
      <c r="D219" s="4">
        <v>703</v>
      </c>
      <c r="E219" s="4">
        <v>703</v>
      </c>
      <c r="F219" s="4">
        <f>C219+D219-E219</f>
        <v>0</v>
      </c>
      <c r="G219" s="4">
        <v>0</v>
      </c>
      <c r="H219" s="116">
        <f t="shared" si="18"/>
        <v>0</v>
      </c>
      <c r="I219" s="13"/>
      <c r="J219" s="24"/>
    </row>
    <row r="220" spans="1:10" ht="15">
      <c r="A220" s="113" t="s">
        <v>684</v>
      </c>
      <c r="B220" s="6" t="s">
        <v>1046</v>
      </c>
      <c r="C220" s="37">
        <v>0</v>
      </c>
      <c r="D220" s="4">
        <v>6742</v>
      </c>
      <c r="E220" s="4">
        <v>6742</v>
      </c>
      <c r="F220" s="4">
        <f t="shared" si="17"/>
        <v>0</v>
      </c>
      <c r="G220" s="4">
        <v>0</v>
      </c>
      <c r="H220" s="116">
        <f t="shared" si="18"/>
        <v>0</v>
      </c>
      <c r="I220" s="13"/>
      <c r="J220" s="24"/>
    </row>
    <row r="221" spans="1:10" ht="15">
      <c r="A221" s="114" t="s">
        <v>1197</v>
      </c>
      <c r="B221" s="8" t="s">
        <v>1198</v>
      </c>
      <c r="C221" s="37">
        <v>0</v>
      </c>
      <c r="D221" s="4">
        <v>0</v>
      </c>
      <c r="E221" s="4">
        <v>0</v>
      </c>
      <c r="F221" s="4">
        <f t="shared" si="17"/>
        <v>0</v>
      </c>
      <c r="G221" s="4">
        <v>0</v>
      </c>
      <c r="H221" s="116">
        <f t="shared" si="18"/>
        <v>0</v>
      </c>
      <c r="I221" s="13"/>
      <c r="J221" s="24"/>
    </row>
    <row r="222" spans="1:10" ht="15">
      <c r="A222" s="113" t="s">
        <v>685</v>
      </c>
      <c r="B222" s="6" t="s">
        <v>1048</v>
      </c>
      <c r="C222" s="37">
        <v>0</v>
      </c>
      <c r="D222" s="4">
        <v>0</v>
      </c>
      <c r="E222" s="4">
        <v>0</v>
      </c>
      <c r="F222" s="4">
        <f t="shared" si="17"/>
        <v>0</v>
      </c>
      <c r="G222" s="4">
        <v>0</v>
      </c>
      <c r="H222" s="116">
        <f t="shared" si="18"/>
        <v>0</v>
      </c>
      <c r="I222" s="13"/>
      <c r="J222" s="24"/>
    </row>
    <row r="223" spans="1:10" ht="15">
      <c r="A223" s="115" t="s">
        <v>1105</v>
      </c>
      <c r="B223" s="8" t="s">
        <v>1049</v>
      </c>
      <c r="C223" s="37">
        <v>0</v>
      </c>
      <c r="D223" s="4">
        <v>9552</v>
      </c>
      <c r="E223" s="4">
        <v>9552</v>
      </c>
      <c r="F223" s="4">
        <f>C223+D223-E223</f>
        <v>0</v>
      </c>
      <c r="G223" s="4">
        <v>0</v>
      </c>
      <c r="H223" s="116">
        <f t="shared" si="18"/>
        <v>0</v>
      </c>
      <c r="I223" s="13"/>
      <c r="J223" s="24"/>
    </row>
    <row r="224" spans="1:10" ht="15">
      <c r="A224" s="114" t="s">
        <v>1199</v>
      </c>
      <c r="B224" s="8" t="s">
        <v>1050</v>
      </c>
      <c r="C224" s="37">
        <v>0</v>
      </c>
      <c r="D224" s="4">
        <v>0</v>
      </c>
      <c r="E224" s="4">
        <v>0</v>
      </c>
      <c r="F224" s="4">
        <f>C224+D224-E224</f>
        <v>0</v>
      </c>
      <c r="G224" s="4">
        <v>0</v>
      </c>
      <c r="H224" s="116">
        <f t="shared" si="18"/>
        <v>0</v>
      </c>
      <c r="I224" s="13"/>
      <c r="J224" s="24"/>
    </row>
    <row r="225" spans="1:10" ht="15">
      <c r="A225" s="113" t="s">
        <v>686</v>
      </c>
      <c r="B225" s="6" t="s">
        <v>1051</v>
      </c>
      <c r="C225" s="37">
        <v>0</v>
      </c>
      <c r="D225" s="4">
        <v>156015</v>
      </c>
      <c r="E225" s="4">
        <v>156015</v>
      </c>
      <c r="F225" s="4">
        <f t="shared" si="17"/>
        <v>0</v>
      </c>
      <c r="G225" s="4">
        <v>0</v>
      </c>
      <c r="H225" s="116">
        <f t="shared" si="18"/>
        <v>0</v>
      </c>
      <c r="I225" s="13"/>
      <c r="J225" s="24"/>
    </row>
    <row r="226" spans="1:10" ht="14.25">
      <c r="A226" s="134" t="s">
        <v>687</v>
      </c>
      <c r="B226" s="129" t="s">
        <v>803</v>
      </c>
      <c r="C226" s="43">
        <v>0</v>
      </c>
      <c r="D226" s="19">
        <f>SUM(D227:D229)</f>
        <v>58656</v>
      </c>
      <c r="E226" s="19">
        <f>SUM(E227:E229)</f>
        <v>58656</v>
      </c>
      <c r="F226" s="19">
        <f>SUM(F227:F229)</f>
        <v>0</v>
      </c>
      <c r="G226" s="19">
        <f>SUM(G227:G229)</f>
        <v>0</v>
      </c>
      <c r="H226" s="150">
        <v>0</v>
      </c>
      <c r="I226" s="13"/>
      <c r="J226" s="24"/>
    </row>
    <row r="227" spans="1:10" ht="15">
      <c r="A227" s="113" t="s">
        <v>688</v>
      </c>
      <c r="B227" s="6" t="s">
        <v>1052</v>
      </c>
      <c r="C227" s="37">
        <v>0</v>
      </c>
      <c r="D227" s="4">
        <v>46592</v>
      </c>
      <c r="E227" s="4">
        <v>46592</v>
      </c>
      <c r="F227" s="4">
        <f t="shared" si="17"/>
        <v>0</v>
      </c>
      <c r="G227" s="4">
        <v>0</v>
      </c>
      <c r="H227" s="116">
        <f t="shared" si="18"/>
        <v>0</v>
      </c>
      <c r="I227" s="13"/>
      <c r="J227" s="24"/>
    </row>
    <row r="228" spans="1:10" ht="15">
      <c r="A228" s="113" t="s">
        <v>689</v>
      </c>
      <c r="B228" s="6" t="s">
        <v>1053</v>
      </c>
      <c r="C228" s="37">
        <v>0</v>
      </c>
      <c r="D228" s="4">
        <v>12064</v>
      </c>
      <c r="E228" s="4">
        <v>12064</v>
      </c>
      <c r="F228" s="4">
        <f>C228+D228-E228</f>
        <v>0</v>
      </c>
      <c r="G228" s="4">
        <v>0</v>
      </c>
      <c r="H228" s="116">
        <f>F228-G228</f>
        <v>0</v>
      </c>
      <c r="I228" s="13"/>
      <c r="J228" s="24"/>
    </row>
    <row r="229" spans="1:10" ht="15">
      <c r="A229" s="114" t="s">
        <v>1259</v>
      </c>
      <c r="B229" s="8" t="s">
        <v>793</v>
      </c>
      <c r="C229" s="37">
        <v>0</v>
      </c>
      <c r="D229" s="4">
        <v>0</v>
      </c>
      <c r="E229" s="4">
        <v>0</v>
      </c>
      <c r="F229" s="4">
        <f t="shared" si="17"/>
        <v>0</v>
      </c>
      <c r="G229" s="4">
        <v>0</v>
      </c>
      <c r="H229" s="116">
        <f t="shared" si="18"/>
        <v>0</v>
      </c>
      <c r="I229" s="13"/>
      <c r="J229" s="24"/>
    </row>
    <row r="230" spans="1:10" ht="14.25">
      <c r="A230" s="134" t="s">
        <v>690</v>
      </c>
      <c r="B230" s="129" t="s">
        <v>804</v>
      </c>
      <c r="C230" s="43">
        <v>416930</v>
      </c>
      <c r="D230" s="19">
        <f>SUM(D231:D242)</f>
        <v>543184</v>
      </c>
      <c r="E230" s="19">
        <f>SUM(E231:E242)</f>
        <v>17716</v>
      </c>
      <c r="F230" s="19">
        <f>SUM(F231:F242)</f>
        <v>942398</v>
      </c>
      <c r="G230" s="19">
        <f>SUM(G231:G242)</f>
        <v>0</v>
      </c>
      <c r="H230" s="150">
        <f>SUM(H231:H242)</f>
        <v>942398</v>
      </c>
      <c r="I230" s="13"/>
      <c r="J230" s="24"/>
    </row>
    <row r="231" spans="1:10" ht="15">
      <c r="A231" s="113" t="s">
        <v>691</v>
      </c>
      <c r="B231" s="6" t="s">
        <v>1054</v>
      </c>
      <c r="C231" s="37">
        <v>273433</v>
      </c>
      <c r="D231" s="4">
        <v>300454</v>
      </c>
      <c r="E231" s="4">
        <v>3640</v>
      </c>
      <c r="F231" s="4">
        <f t="shared" si="17"/>
        <v>570247</v>
      </c>
      <c r="G231" s="4">
        <v>0</v>
      </c>
      <c r="H231" s="116">
        <f t="shared" si="18"/>
        <v>570247</v>
      </c>
      <c r="I231" s="13"/>
      <c r="J231" s="24"/>
    </row>
    <row r="232" spans="1:10" ht="15">
      <c r="A232" s="113" t="s">
        <v>692</v>
      </c>
      <c r="B232" s="6" t="s">
        <v>1055</v>
      </c>
      <c r="C232" s="37">
        <v>25855</v>
      </c>
      <c r="D232" s="4">
        <v>28434</v>
      </c>
      <c r="E232" s="4">
        <v>0</v>
      </c>
      <c r="F232" s="4">
        <f t="shared" si="17"/>
        <v>54289</v>
      </c>
      <c r="G232" s="4">
        <v>0</v>
      </c>
      <c r="H232" s="116">
        <f t="shared" si="18"/>
        <v>54289</v>
      </c>
      <c r="I232" s="13"/>
      <c r="J232" s="24"/>
    </row>
    <row r="233" spans="1:10" ht="15">
      <c r="A233" s="113" t="s">
        <v>693</v>
      </c>
      <c r="B233" s="6" t="s">
        <v>1056</v>
      </c>
      <c r="C233" s="37">
        <v>30936</v>
      </c>
      <c r="D233" s="4">
        <v>53406</v>
      </c>
      <c r="E233" s="4">
        <v>1481</v>
      </c>
      <c r="F233" s="4">
        <f t="shared" si="17"/>
        <v>82861</v>
      </c>
      <c r="G233" s="4">
        <v>0</v>
      </c>
      <c r="H233" s="116">
        <f t="shared" si="18"/>
        <v>82861</v>
      </c>
      <c r="I233" s="13"/>
      <c r="J233" s="24"/>
    </row>
    <row r="234" spans="1:10" ht="15">
      <c r="A234" s="113" t="s">
        <v>694</v>
      </c>
      <c r="B234" s="6" t="s">
        <v>805</v>
      </c>
      <c r="C234" s="37">
        <v>1980</v>
      </c>
      <c r="D234" s="4">
        <v>0</v>
      </c>
      <c r="E234" s="4">
        <v>0</v>
      </c>
      <c r="F234" s="4">
        <f t="shared" si="17"/>
        <v>1980</v>
      </c>
      <c r="G234" s="4">
        <v>0</v>
      </c>
      <c r="H234" s="116">
        <f t="shared" si="18"/>
        <v>1980</v>
      </c>
      <c r="I234" s="13"/>
      <c r="J234" s="24"/>
    </row>
    <row r="235" spans="1:10" ht="15">
      <c r="A235" s="136" t="s">
        <v>1312</v>
      </c>
      <c r="B235" s="8" t="s">
        <v>1311</v>
      </c>
      <c r="C235" s="37">
        <v>0</v>
      </c>
      <c r="D235" s="4">
        <v>1599</v>
      </c>
      <c r="E235" s="4">
        <v>0</v>
      </c>
      <c r="F235" s="4">
        <f t="shared" si="17"/>
        <v>1599</v>
      </c>
      <c r="G235" s="4">
        <v>0</v>
      </c>
      <c r="H235" s="116">
        <f t="shared" si="18"/>
        <v>1599</v>
      </c>
      <c r="I235" s="13"/>
      <c r="J235" s="24"/>
    </row>
    <row r="236" spans="1:9" ht="15">
      <c r="A236" s="113" t="s">
        <v>695</v>
      </c>
      <c r="B236" s="6" t="s">
        <v>1038</v>
      </c>
      <c r="C236" s="37">
        <v>7204</v>
      </c>
      <c r="D236" s="4">
        <v>13285</v>
      </c>
      <c r="E236" s="4">
        <v>557</v>
      </c>
      <c r="F236" s="4">
        <f t="shared" si="17"/>
        <v>19932</v>
      </c>
      <c r="G236" s="4">
        <v>0</v>
      </c>
      <c r="H236" s="116">
        <f t="shared" si="18"/>
        <v>19932</v>
      </c>
      <c r="I236" s="13"/>
    </row>
    <row r="237" spans="1:9" ht="15">
      <c r="A237" s="115" t="s">
        <v>1106</v>
      </c>
      <c r="B237" s="8" t="s">
        <v>946</v>
      </c>
      <c r="C237" s="37">
        <v>0</v>
      </c>
      <c r="D237" s="4">
        <v>0</v>
      </c>
      <c r="E237" s="4">
        <v>0</v>
      </c>
      <c r="F237" s="4">
        <f>C237+D237-E237</f>
        <v>0</v>
      </c>
      <c r="G237" s="4">
        <v>0</v>
      </c>
      <c r="H237" s="116">
        <f t="shared" si="18"/>
        <v>0</v>
      </c>
      <c r="I237" s="13"/>
    </row>
    <row r="238" spans="1:9" ht="15">
      <c r="A238" s="113" t="s">
        <v>696</v>
      </c>
      <c r="B238" s="6" t="s">
        <v>788</v>
      </c>
      <c r="C238" s="37">
        <v>26767</v>
      </c>
      <c r="D238" s="4">
        <v>49112</v>
      </c>
      <c r="E238" s="4">
        <v>1452</v>
      </c>
      <c r="F238" s="4">
        <f>C238+D238-E238</f>
        <v>74427</v>
      </c>
      <c r="G238" s="4">
        <v>0</v>
      </c>
      <c r="H238" s="116">
        <f t="shared" si="18"/>
        <v>74427</v>
      </c>
      <c r="I238" s="13"/>
    </row>
    <row r="239" spans="1:9" ht="15">
      <c r="A239" s="113" t="s">
        <v>697</v>
      </c>
      <c r="B239" s="6" t="s">
        <v>1058</v>
      </c>
      <c r="C239" s="37">
        <v>0</v>
      </c>
      <c r="D239" s="4">
        <v>0</v>
      </c>
      <c r="E239" s="4">
        <v>0</v>
      </c>
      <c r="F239" s="4">
        <f>C239+D239-E239</f>
        <v>0</v>
      </c>
      <c r="G239" s="4">
        <v>0</v>
      </c>
      <c r="H239" s="116">
        <f t="shared" si="18"/>
        <v>0</v>
      </c>
      <c r="I239" s="13"/>
    </row>
    <row r="240" spans="1:9" ht="15">
      <c r="A240" s="113" t="s">
        <v>698</v>
      </c>
      <c r="B240" s="6" t="s">
        <v>1039</v>
      </c>
      <c r="C240" s="37">
        <v>6157</v>
      </c>
      <c r="D240" s="4">
        <v>11085</v>
      </c>
      <c r="E240" s="4">
        <v>466</v>
      </c>
      <c r="F240" s="4">
        <f aca="true" t="shared" si="19" ref="F240:F260">C240+D240-E240</f>
        <v>16776</v>
      </c>
      <c r="G240" s="4">
        <v>0</v>
      </c>
      <c r="H240" s="116">
        <f t="shared" si="18"/>
        <v>16776</v>
      </c>
      <c r="I240" s="13"/>
    </row>
    <row r="241" spans="1:9" ht="15">
      <c r="A241" s="113" t="s">
        <v>699</v>
      </c>
      <c r="B241" s="6" t="s">
        <v>1040</v>
      </c>
      <c r="C241" s="37">
        <v>4105</v>
      </c>
      <c r="D241" s="4">
        <v>7390</v>
      </c>
      <c r="E241" s="4">
        <v>310</v>
      </c>
      <c r="F241" s="4">
        <f t="shared" si="19"/>
        <v>11185</v>
      </c>
      <c r="G241" s="4">
        <v>0</v>
      </c>
      <c r="H241" s="116">
        <f t="shared" si="18"/>
        <v>11185</v>
      </c>
      <c r="I241" s="13"/>
    </row>
    <row r="242" spans="1:9" ht="15">
      <c r="A242" s="112" t="s">
        <v>1145</v>
      </c>
      <c r="B242" s="6" t="s">
        <v>1146</v>
      </c>
      <c r="C242" s="37">
        <v>40493</v>
      </c>
      <c r="D242" s="4">
        <v>78419</v>
      </c>
      <c r="E242" s="4">
        <v>9810</v>
      </c>
      <c r="F242" s="4">
        <f>C242+D242-E242</f>
        <v>109102</v>
      </c>
      <c r="G242" s="4">
        <v>0</v>
      </c>
      <c r="H242" s="116">
        <f>F242-G242</f>
        <v>109102</v>
      </c>
      <c r="I242" s="13"/>
    </row>
    <row r="243" spans="1:9" ht="14.25">
      <c r="A243" s="134" t="s">
        <v>700</v>
      </c>
      <c r="B243" s="129" t="s">
        <v>806</v>
      </c>
      <c r="C243" s="43">
        <v>156534</v>
      </c>
      <c r="D243" s="19">
        <f>SUM(D244:D260)</f>
        <v>301571</v>
      </c>
      <c r="E243" s="19">
        <f>SUM(E244:E260)</f>
        <v>22207</v>
      </c>
      <c r="F243" s="19">
        <f>SUM(F244:F260)</f>
        <v>435898</v>
      </c>
      <c r="G243" s="19">
        <f>SUM(G244:G260)</f>
        <v>0</v>
      </c>
      <c r="H243" s="150">
        <f>SUM(H244:H260)</f>
        <v>435898</v>
      </c>
      <c r="I243" s="13"/>
    </row>
    <row r="244" spans="1:9" ht="15">
      <c r="A244" s="113" t="s">
        <v>701</v>
      </c>
      <c r="B244" s="6" t="s">
        <v>791</v>
      </c>
      <c r="C244" s="37">
        <v>13897</v>
      </c>
      <c r="D244" s="4">
        <v>24249</v>
      </c>
      <c r="E244" s="4">
        <v>12118</v>
      </c>
      <c r="F244" s="4">
        <f t="shared" si="19"/>
        <v>26028</v>
      </c>
      <c r="G244" s="4">
        <v>0</v>
      </c>
      <c r="H244" s="116">
        <f t="shared" si="18"/>
        <v>26028</v>
      </c>
      <c r="I244" s="13"/>
    </row>
    <row r="245" spans="1:9" ht="15">
      <c r="A245" s="114" t="s">
        <v>1200</v>
      </c>
      <c r="B245" s="8" t="s">
        <v>1173</v>
      </c>
      <c r="C245" s="37">
        <v>0</v>
      </c>
      <c r="D245" s="4">
        <v>0</v>
      </c>
      <c r="E245" s="4">
        <v>0</v>
      </c>
      <c r="F245" s="4">
        <f t="shared" si="19"/>
        <v>0</v>
      </c>
      <c r="G245" s="4">
        <v>0</v>
      </c>
      <c r="H245" s="116">
        <f t="shared" si="18"/>
        <v>0</v>
      </c>
      <c r="I245" s="13"/>
    </row>
    <row r="246" spans="1:9" ht="15">
      <c r="A246" s="113" t="s">
        <v>702</v>
      </c>
      <c r="B246" s="6" t="s">
        <v>1041</v>
      </c>
      <c r="C246" s="37">
        <v>0</v>
      </c>
      <c r="D246" s="4">
        <v>0</v>
      </c>
      <c r="E246" s="4">
        <v>0</v>
      </c>
      <c r="F246" s="4">
        <f t="shared" si="19"/>
        <v>0</v>
      </c>
      <c r="G246" s="4">
        <v>0</v>
      </c>
      <c r="H246" s="116">
        <f t="shared" si="18"/>
        <v>0</v>
      </c>
      <c r="I246" s="13"/>
    </row>
    <row r="247" spans="1:9" ht="15">
      <c r="A247" s="112" t="s">
        <v>956</v>
      </c>
      <c r="B247" s="6" t="s">
        <v>948</v>
      </c>
      <c r="C247" s="37">
        <v>0</v>
      </c>
      <c r="D247" s="4">
        <v>0</v>
      </c>
      <c r="E247" s="4">
        <v>0</v>
      </c>
      <c r="F247" s="4">
        <f>C247+D247-E247</f>
        <v>0</v>
      </c>
      <c r="G247" s="4">
        <v>0</v>
      </c>
      <c r="H247" s="116">
        <f t="shared" si="18"/>
        <v>0</v>
      </c>
      <c r="I247" s="13"/>
    </row>
    <row r="248" spans="1:9" ht="15">
      <c r="A248" s="113" t="s">
        <v>703</v>
      </c>
      <c r="B248" s="6" t="s">
        <v>1042</v>
      </c>
      <c r="C248" s="37">
        <v>4923</v>
      </c>
      <c r="D248" s="4">
        <v>44464</v>
      </c>
      <c r="E248" s="4">
        <v>1406</v>
      </c>
      <c r="F248" s="4">
        <f t="shared" si="19"/>
        <v>47981</v>
      </c>
      <c r="G248" s="4">
        <v>0</v>
      </c>
      <c r="H248" s="116">
        <f t="shared" si="18"/>
        <v>47981</v>
      </c>
      <c r="I248" s="13"/>
    </row>
    <row r="249" spans="1:9" ht="15">
      <c r="A249" s="112" t="s">
        <v>957</v>
      </c>
      <c r="B249" s="6" t="s">
        <v>951</v>
      </c>
      <c r="C249" s="37">
        <v>0</v>
      </c>
      <c r="D249" s="4">
        <v>11191</v>
      </c>
      <c r="E249" s="4">
        <v>2236</v>
      </c>
      <c r="F249" s="4">
        <f>C249+D249-E249</f>
        <v>8955</v>
      </c>
      <c r="G249" s="4">
        <v>0</v>
      </c>
      <c r="H249" s="116">
        <f t="shared" si="18"/>
        <v>8955</v>
      </c>
      <c r="I249" s="13"/>
    </row>
    <row r="250" spans="1:9" ht="15">
      <c r="A250" s="112" t="s">
        <v>958</v>
      </c>
      <c r="B250" s="6" t="s">
        <v>953</v>
      </c>
      <c r="C250" s="37">
        <v>0</v>
      </c>
      <c r="D250" s="4">
        <v>0</v>
      </c>
      <c r="E250" s="4">
        <v>0</v>
      </c>
      <c r="F250" s="4">
        <f>C250+D250-E250</f>
        <v>0</v>
      </c>
      <c r="G250" s="4">
        <v>0</v>
      </c>
      <c r="H250" s="116">
        <f t="shared" si="18"/>
        <v>0</v>
      </c>
      <c r="I250" s="13"/>
    </row>
    <row r="251" spans="1:9" ht="15">
      <c r="A251" s="113" t="s">
        <v>704</v>
      </c>
      <c r="B251" s="6" t="s">
        <v>1043</v>
      </c>
      <c r="C251" s="37">
        <v>1433</v>
      </c>
      <c r="D251" s="4">
        <v>0</v>
      </c>
      <c r="E251" s="4">
        <v>0</v>
      </c>
      <c r="F251" s="4">
        <f t="shared" si="19"/>
        <v>1433</v>
      </c>
      <c r="G251" s="4">
        <v>0</v>
      </c>
      <c r="H251" s="116">
        <f t="shared" si="18"/>
        <v>1433</v>
      </c>
      <c r="I251" s="13"/>
    </row>
    <row r="252" spans="1:9" ht="15">
      <c r="A252" s="113" t="s">
        <v>705</v>
      </c>
      <c r="B252" s="6" t="s">
        <v>1044</v>
      </c>
      <c r="C252" s="37">
        <v>26914</v>
      </c>
      <c r="D252" s="4">
        <v>43447</v>
      </c>
      <c r="E252" s="4">
        <v>1637</v>
      </c>
      <c r="F252" s="4">
        <f t="shared" si="19"/>
        <v>68724</v>
      </c>
      <c r="G252" s="4">
        <v>0</v>
      </c>
      <c r="H252" s="116">
        <f t="shared" si="18"/>
        <v>68724</v>
      </c>
      <c r="I252" s="13"/>
    </row>
    <row r="253" spans="1:9" ht="15">
      <c r="A253" s="113" t="s">
        <v>706</v>
      </c>
      <c r="B253" s="6" t="s">
        <v>1045</v>
      </c>
      <c r="C253" s="37">
        <v>535</v>
      </c>
      <c r="D253" s="4">
        <v>8996</v>
      </c>
      <c r="E253" s="4">
        <v>4498</v>
      </c>
      <c r="F253" s="4">
        <f t="shared" si="19"/>
        <v>5033</v>
      </c>
      <c r="G253" s="4">
        <v>0</v>
      </c>
      <c r="H253" s="116">
        <f t="shared" si="18"/>
        <v>5033</v>
      </c>
      <c r="I253" s="13"/>
    </row>
    <row r="254" spans="1:9" ht="15">
      <c r="A254" s="112" t="s">
        <v>959</v>
      </c>
      <c r="B254" s="6" t="s">
        <v>955</v>
      </c>
      <c r="C254" s="37">
        <v>477</v>
      </c>
      <c r="D254" s="4">
        <v>591</v>
      </c>
      <c r="E254" s="4">
        <v>38</v>
      </c>
      <c r="F254" s="4">
        <f>C254+D254-E254</f>
        <v>1030</v>
      </c>
      <c r="G254" s="4">
        <v>0</v>
      </c>
      <c r="H254" s="116">
        <f t="shared" si="18"/>
        <v>1030</v>
      </c>
      <c r="I254" s="13"/>
    </row>
    <row r="255" spans="1:9" ht="15">
      <c r="A255" s="113" t="s">
        <v>707</v>
      </c>
      <c r="B255" s="6" t="s">
        <v>1046</v>
      </c>
      <c r="C255" s="37">
        <v>11409</v>
      </c>
      <c r="D255" s="4">
        <v>6468</v>
      </c>
      <c r="E255" s="4">
        <v>274</v>
      </c>
      <c r="F255" s="4">
        <f t="shared" si="19"/>
        <v>17603</v>
      </c>
      <c r="G255" s="4">
        <v>0</v>
      </c>
      <c r="H255" s="116">
        <f t="shared" si="18"/>
        <v>17603</v>
      </c>
      <c r="I255" s="13"/>
    </row>
    <row r="256" spans="1:9" ht="15">
      <c r="A256" s="114" t="s">
        <v>1201</v>
      </c>
      <c r="B256" s="8" t="s">
        <v>1202</v>
      </c>
      <c r="C256" s="37">
        <v>0</v>
      </c>
      <c r="D256" s="4">
        <v>0</v>
      </c>
      <c r="E256" s="4">
        <v>0</v>
      </c>
      <c r="F256" s="4">
        <f t="shared" si="19"/>
        <v>0</v>
      </c>
      <c r="G256" s="4">
        <v>0</v>
      </c>
      <c r="H256" s="116">
        <f t="shared" si="18"/>
        <v>0</v>
      </c>
      <c r="I256" s="13"/>
    </row>
    <row r="257" spans="1:9" ht="15">
      <c r="A257" s="113" t="s">
        <v>708</v>
      </c>
      <c r="B257" s="6" t="s">
        <v>1048</v>
      </c>
      <c r="C257" s="37">
        <v>0</v>
      </c>
      <c r="D257" s="4">
        <v>0</v>
      </c>
      <c r="E257" s="4">
        <v>0</v>
      </c>
      <c r="F257" s="4">
        <f t="shared" si="19"/>
        <v>0</v>
      </c>
      <c r="G257" s="4">
        <v>0</v>
      </c>
      <c r="H257" s="116">
        <f t="shared" si="18"/>
        <v>0</v>
      </c>
      <c r="I257" s="13"/>
    </row>
    <row r="258" spans="1:9" ht="15">
      <c r="A258" s="115" t="s">
        <v>1107</v>
      </c>
      <c r="B258" s="8" t="s">
        <v>1049</v>
      </c>
      <c r="C258" s="37">
        <v>0</v>
      </c>
      <c r="D258" s="4">
        <v>6150</v>
      </c>
      <c r="E258" s="4">
        <v>0</v>
      </c>
      <c r="F258" s="4">
        <f>C258+D258-E258</f>
        <v>6150</v>
      </c>
      <c r="G258" s="4">
        <v>0</v>
      </c>
      <c r="H258" s="116">
        <f t="shared" si="18"/>
        <v>6150</v>
      </c>
      <c r="I258" s="13"/>
    </row>
    <row r="259" spans="1:9" ht="15">
      <c r="A259" s="114" t="s">
        <v>1203</v>
      </c>
      <c r="B259" s="8" t="s">
        <v>1204</v>
      </c>
      <c r="C259" s="37">
        <v>0</v>
      </c>
      <c r="D259" s="4">
        <v>0</v>
      </c>
      <c r="E259" s="4">
        <v>0</v>
      </c>
      <c r="F259" s="4">
        <f>C259+D259-E259</f>
        <v>0</v>
      </c>
      <c r="G259" s="4">
        <v>0</v>
      </c>
      <c r="H259" s="116">
        <f t="shared" si="18"/>
        <v>0</v>
      </c>
      <c r="I259" s="13"/>
    </row>
    <row r="260" spans="1:9" ht="15">
      <c r="A260" s="113" t="s">
        <v>709</v>
      </c>
      <c r="B260" s="6" t="s">
        <v>1051</v>
      </c>
      <c r="C260" s="37">
        <v>96946</v>
      </c>
      <c r="D260" s="4">
        <v>156015</v>
      </c>
      <c r="E260" s="140">
        <v>0</v>
      </c>
      <c r="F260" s="4">
        <f t="shared" si="19"/>
        <v>252961</v>
      </c>
      <c r="G260" s="4">
        <v>0</v>
      </c>
      <c r="H260" s="116">
        <f t="shared" si="18"/>
        <v>252961</v>
      </c>
      <c r="I260" s="13"/>
    </row>
    <row r="261" spans="1:9" ht="15">
      <c r="A261" s="128" t="s">
        <v>710</v>
      </c>
      <c r="B261" s="130" t="s">
        <v>807</v>
      </c>
      <c r="C261" s="41">
        <v>132237</v>
      </c>
      <c r="D261" s="7">
        <f>SUM(D262:D264)</f>
        <v>58656</v>
      </c>
      <c r="E261" s="7">
        <f>SUM(E262:E264)</f>
        <v>4346</v>
      </c>
      <c r="F261" s="7">
        <f>SUM(F262:F264)</f>
        <v>186547</v>
      </c>
      <c r="G261" s="158">
        <f>SUM(G262:G264)</f>
        <v>0</v>
      </c>
      <c r="H261" s="135">
        <f>SUM(H262:H264)</f>
        <v>186547</v>
      </c>
      <c r="I261" s="13"/>
    </row>
    <row r="262" spans="1:9" ht="15">
      <c r="A262" s="113" t="s">
        <v>711</v>
      </c>
      <c r="B262" s="6" t="s">
        <v>1052</v>
      </c>
      <c r="C262" s="37">
        <v>46276</v>
      </c>
      <c r="D262" s="4">
        <v>46592</v>
      </c>
      <c r="E262" s="4">
        <v>4346</v>
      </c>
      <c r="F262" s="4">
        <f aca="true" t="shared" si="20" ref="F262:F273">C262+D262-E262</f>
        <v>88522</v>
      </c>
      <c r="G262" s="4">
        <v>0</v>
      </c>
      <c r="H262" s="116">
        <f t="shared" si="18"/>
        <v>88522</v>
      </c>
      <c r="I262" s="13"/>
    </row>
    <row r="263" spans="1:10" ht="15">
      <c r="A263" s="113" t="s">
        <v>712</v>
      </c>
      <c r="B263" s="6" t="s">
        <v>1053</v>
      </c>
      <c r="C263" s="37">
        <v>12064</v>
      </c>
      <c r="D263" s="4">
        <v>12064</v>
      </c>
      <c r="E263" s="4">
        <v>0</v>
      </c>
      <c r="F263" s="4">
        <f>C263+D263-E263</f>
        <v>24128</v>
      </c>
      <c r="G263" s="4">
        <v>0</v>
      </c>
      <c r="H263" s="116">
        <f>F263-G263</f>
        <v>24128</v>
      </c>
      <c r="I263" s="13"/>
      <c r="J263" s="24"/>
    </row>
    <row r="264" spans="1:9" ht="15">
      <c r="A264" s="114" t="s">
        <v>1260</v>
      </c>
      <c r="B264" s="8" t="s">
        <v>793</v>
      </c>
      <c r="C264" s="37">
        <v>73897</v>
      </c>
      <c r="D264" s="4">
        <v>0</v>
      </c>
      <c r="E264" s="4">
        <v>0</v>
      </c>
      <c r="F264" s="4">
        <f t="shared" si="20"/>
        <v>73897</v>
      </c>
      <c r="G264" s="4">
        <v>0</v>
      </c>
      <c r="H264" s="116">
        <f t="shared" si="18"/>
        <v>73897</v>
      </c>
      <c r="I264" s="13"/>
    </row>
    <row r="265" spans="1:10" ht="14.25">
      <c r="A265" s="134" t="s">
        <v>162</v>
      </c>
      <c r="B265" s="129" t="s">
        <v>808</v>
      </c>
      <c r="C265" s="43">
        <v>-1476543</v>
      </c>
      <c r="D265" s="19">
        <f>D266+D278</f>
        <v>871456</v>
      </c>
      <c r="E265" s="19">
        <f>E266+E278</f>
        <v>4495579</v>
      </c>
      <c r="F265" s="9">
        <f>F266+F278</f>
        <v>-5100666</v>
      </c>
      <c r="G265" s="19">
        <f>G266+G278</f>
        <v>0</v>
      </c>
      <c r="H265" s="150">
        <f>H266+H278</f>
        <v>-5100666</v>
      </c>
      <c r="I265" s="13"/>
      <c r="J265" s="24"/>
    </row>
    <row r="266" spans="1:10" ht="14.25">
      <c r="A266" s="134" t="s">
        <v>713</v>
      </c>
      <c r="B266" s="129" t="s">
        <v>1059</v>
      </c>
      <c r="C266" s="43">
        <v>-10807038</v>
      </c>
      <c r="D266" s="19">
        <f>SUM(D267:D276)</f>
        <v>5820</v>
      </c>
      <c r="E266" s="19">
        <f>SUM(E267:E277)</f>
        <v>854652</v>
      </c>
      <c r="F266" s="19">
        <f>SUM(F267:F277)</f>
        <v>-11655870</v>
      </c>
      <c r="G266" s="19">
        <f>SUM(G267:G277)</f>
        <v>0</v>
      </c>
      <c r="H266" s="150">
        <f>SUM(H267:H277)</f>
        <v>-11655870</v>
      </c>
      <c r="I266" s="13"/>
      <c r="J266" s="24"/>
    </row>
    <row r="267" spans="1:10" ht="15">
      <c r="A267" s="113" t="s">
        <v>714</v>
      </c>
      <c r="B267" s="6" t="s">
        <v>809</v>
      </c>
      <c r="C267" s="37">
        <v>-2397275</v>
      </c>
      <c r="D267" s="4">
        <v>0</v>
      </c>
      <c r="E267" s="4">
        <v>0</v>
      </c>
      <c r="F267" s="4">
        <f>C267+D267-E267</f>
        <v>-2397275</v>
      </c>
      <c r="G267" s="4">
        <v>0</v>
      </c>
      <c r="H267" s="116">
        <f aca="true" t="shared" si="21" ref="H267:H273">F267-G267</f>
        <v>-2397275</v>
      </c>
      <c r="I267" s="13"/>
      <c r="J267" s="24"/>
    </row>
    <row r="268" spans="1:10" ht="15">
      <c r="A268" s="113" t="s">
        <v>715</v>
      </c>
      <c r="B268" s="6" t="s">
        <v>810</v>
      </c>
      <c r="C268" s="37">
        <v>-4951233</v>
      </c>
      <c r="D268" s="4">
        <v>0</v>
      </c>
      <c r="E268" s="4">
        <v>848832</v>
      </c>
      <c r="F268" s="4">
        <f>C268+D268-E268</f>
        <v>-5800065</v>
      </c>
      <c r="G268" s="4">
        <v>0</v>
      </c>
      <c r="H268" s="116">
        <f t="shared" si="21"/>
        <v>-5800065</v>
      </c>
      <c r="I268" s="13"/>
      <c r="J268" s="24"/>
    </row>
    <row r="269" spans="1:10" ht="15">
      <c r="A269" s="144" t="s">
        <v>716</v>
      </c>
      <c r="B269" s="6" t="s">
        <v>811</v>
      </c>
      <c r="C269" s="37">
        <v>-205144</v>
      </c>
      <c r="D269" s="4">
        <v>0</v>
      </c>
      <c r="E269" s="4">
        <v>0</v>
      </c>
      <c r="F269" s="4">
        <f t="shared" si="20"/>
        <v>-205144</v>
      </c>
      <c r="G269" s="4">
        <v>0</v>
      </c>
      <c r="H269" s="116">
        <f t="shared" si="21"/>
        <v>-205144</v>
      </c>
      <c r="I269" s="13"/>
      <c r="J269" s="24"/>
    </row>
    <row r="270" spans="1:10" ht="15">
      <c r="A270" s="114" t="s">
        <v>1157</v>
      </c>
      <c r="B270" s="8" t="s">
        <v>1158</v>
      </c>
      <c r="C270" s="37">
        <v>-40000</v>
      </c>
      <c r="D270" s="4">
        <v>0</v>
      </c>
      <c r="E270" s="4">
        <v>0</v>
      </c>
      <c r="F270" s="4">
        <f t="shared" si="20"/>
        <v>-40000</v>
      </c>
      <c r="G270" s="4">
        <v>0</v>
      </c>
      <c r="H270" s="116">
        <f t="shared" si="21"/>
        <v>-40000</v>
      </c>
      <c r="I270" s="13"/>
      <c r="J270" s="24"/>
    </row>
    <row r="271" spans="1:10" ht="15">
      <c r="A271" s="113" t="s">
        <v>717</v>
      </c>
      <c r="B271" s="6" t="s">
        <v>812</v>
      </c>
      <c r="C271" s="37">
        <v>0</v>
      </c>
      <c r="D271" s="4">
        <v>0</v>
      </c>
      <c r="E271" s="4">
        <v>0</v>
      </c>
      <c r="F271" s="4">
        <f t="shared" si="20"/>
        <v>0</v>
      </c>
      <c r="G271" s="4">
        <v>0</v>
      </c>
      <c r="H271" s="116">
        <f t="shared" si="21"/>
        <v>0</v>
      </c>
      <c r="I271" s="13"/>
      <c r="J271" s="24"/>
    </row>
    <row r="272" spans="1:10" ht="15">
      <c r="A272" s="113" t="s">
        <v>718</v>
      </c>
      <c r="B272" s="6" t="s">
        <v>813</v>
      </c>
      <c r="C272" s="37">
        <v>-253418</v>
      </c>
      <c r="D272" s="4">
        <v>0</v>
      </c>
      <c r="E272" s="4">
        <v>0</v>
      </c>
      <c r="F272" s="4">
        <f t="shared" si="20"/>
        <v>-253418</v>
      </c>
      <c r="G272" s="4">
        <v>0</v>
      </c>
      <c r="H272" s="116">
        <f t="shared" si="21"/>
        <v>-253418</v>
      </c>
      <c r="I272" s="13"/>
      <c r="J272" s="24"/>
    </row>
    <row r="273" spans="1:10" ht="15">
      <c r="A273" s="113" t="s">
        <v>719</v>
      </c>
      <c r="B273" s="6" t="s">
        <v>1060</v>
      </c>
      <c r="C273" s="37">
        <v>-1743955</v>
      </c>
      <c r="D273" s="4">
        <v>5820</v>
      </c>
      <c r="E273" s="4">
        <v>5820</v>
      </c>
      <c r="F273" s="4">
        <f t="shared" si="20"/>
        <v>-1743955</v>
      </c>
      <c r="G273" s="4">
        <v>0</v>
      </c>
      <c r="H273" s="116">
        <f t="shared" si="21"/>
        <v>-1743955</v>
      </c>
      <c r="I273" s="13"/>
      <c r="J273" s="24"/>
    </row>
    <row r="274" spans="1:10" ht="15">
      <c r="A274" s="112" t="s">
        <v>960</v>
      </c>
      <c r="B274" s="6" t="s">
        <v>914</v>
      </c>
      <c r="C274" s="37">
        <v>0</v>
      </c>
      <c r="D274" s="4">
        <v>0</v>
      </c>
      <c r="E274" s="4">
        <v>0</v>
      </c>
      <c r="F274" s="4">
        <f>C274+D274-E274</f>
        <v>0</v>
      </c>
      <c r="G274" s="4">
        <v>0</v>
      </c>
      <c r="H274" s="116">
        <f>F274-G274</f>
        <v>0</v>
      </c>
      <c r="I274" s="13"/>
      <c r="J274" s="24"/>
    </row>
    <row r="275" spans="1:9" ht="15">
      <c r="A275" s="114" t="s">
        <v>1261</v>
      </c>
      <c r="B275" s="8" t="s">
        <v>1262</v>
      </c>
      <c r="C275" s="37">
        <v>-300000</v>
      </c>
      <c r="D275" s="4">
        <v>0</v>
      </c>
      <c r="E275" s="4">
        <v>0</v>
      </c>
      <c r="F275" s="4">
        <f>C275+D275-E275</f>
        <v>-300000</v>
      </c>
      <c r="G275" s="4">
        <v>0</v>
      </c>
      <c r="H275" s="116">
        <f>F275-G275</f>
        <v>-300000</v>
      </c>
      <c r="I275" s="13"/>
    </row>
    <row r="276" spans="1:9" ht="15">
      <c r="A276" s="114" t="s">
        <v>1263</v>
      </c>
      <c r="B276" s="8" t="s">
        <v>1264</v>
      </c>
      <c r="C276" s="37">
        <v>-116013</v>
      </c>
      <c r="D276" s="4">
        <v>0</v>
      </c>
      <c r="E276" s="4">
        <v>0</v>
      </c>
      <c r="F276" s="4">
        <f>C276+D276-E276</f>
        <v>-116013</v>
      </c>
      <c r="G276" s="4">
        <v>0</v>
      </c>
      <c r="H276" s="116">
        <f>F276-G276</f>
        <v>-116013</v>
      </c>
      <c r="I276" s="13"/>
    </row>
    <row r="277" spans="1:9" ht="15">
      <c r="A277" s="36" t="s">
        <v>1265</v>
      </c>
      <c r="B277" s="8" t="s">
        <v>1266</v>
      </c>
      <c r="C277" s="44">
        <v>-800000</v>
      </c>
      <c r="D277" s="141">
        <v>0</v>
      </c>
      <c r="E277" s="141">
        <v>0</v>
      </c>
      <c r="F277" s="141">
        <f>C277+D277-E277</f>
        <v>-800000</v>
      </c>
      <c r="G277" s="141">
        <v>0</v>
      </c>
      <c r="H277" s="142">
        <f>F277-G277</f>
        <v>-800000</v>
      </c>
      <c r="I277" s="13"/>
    </row>
    <row r="278" spans="1:9" ht="14.25">
      <c r="A278" s="134" t="s">
        <v>720</v>
      </c>
      <c r="B278" s="129" t="s">
        <v>814</v>
      </c>
      <c r="C278" s="43">
        <v>9330495</v>
      </c>
      <c r="D278" s="19">
        <f>SUM(D279:D289)</f>
        <v>865636</v>
      </c>
      <c r="E278" s="19">
        <f>SUM(E279:E289)</f>
        <v>3640927</v>
      </c>
      <c r="F278" s="19">
        <f>SUM(F279:F289)</f>
        <v>6555204</v>
      </c>
      <c r="G278" s="19">
        <f>SUM(G279:G289)</f>
        <v>0</v>
      </c>
      <c r="H278" s="150">
        <f>SUM(H279:H289)</f>
        <v>6555204</v>
      </c>
      <c r="I278" s="13"/>
    </row>
    <row r="279" spans="1:9" ht="15">
      <c r="A279" s="113" t="s">
        <v>721</v>
      </c>
      <c r="B279" s="6" t="s">
        <v>809</v>
      </c>
      <c r="C279" s="37">
        <v>2232938</v>
      </c>
      <c r="D279" s="4">
        <v>0</v>
      </c>
      <c r="E279" s="4">
        <v>708327</v>
      </c>
      <c r="F279" s="4">
        <f aca="true" t="shared" si="22" ref="F279:F289">C279+D279-E279</f>
        <v>1524611</v>
      </c>
      <c r="G279" s="4">
        <v>0</v>
      </c>
      <c r="H279" s="116">
        <f aca="true" t="shared" si="23" ref="H279:H289">F279-G279</f>
        <v>1524611</v>
      </c>
      <c r="I279" s="13"/>
    </row>
    <row r="280" spans="1:9" ht="15">
      <c r="A280" s="113" t="s">
        <v>722</v>
      </c>
      <c r="B280" s="6" t="s">
        <v>810</v>
      </c>
      <c r="C280" s="37">
        <v>4278192</v>
      </c>
      <c r="D280" s="133">
        <v>856361</v>
      </c>
      <c r="E280" s="4">
        <v>1751134</v>
      </c>
      <c r="F280" s="4">
        <f t="shared" si="22"/>
        <v>3383419</v>
      </c>
      <c r="G280" s="4">
        <v>0</v>
      </c>
      <c r="H280" s="116">
        <f t="shared" si="23"/>
        <v>3383419</v>
      </c>
      <c r="I280" s="13"/>
    </row>
    <row r="281" spans="1:9" ht="15">
      <c r="A281" s="113" t="s">
        <v>723</v>
      </c>
      <c r="B281" s="6" t="s">
        <v>811</v>
      </c>
      <c r="C281" s="37">
        <v>148256</v>
      </c>
      <c r="D281" s="4">
        <v>0</v>
      </c>
      <c r="E281" s="4">
        <v>36340</v>
      </c>
      <c r="F281" s="4">
        <f t="shared" si="22"/>
        <v>111916</v>
      </c>
      <c r="G281" s="4">
        <v>0</v>
      </c>
      <c r="H281" s="116">
        <f t="shared" si="23"/>
        <v>111916</v>
      </c>
      <c r="I281" s="13"/>
    </row>
    <row r="282" spans="1:9" ht="15">
      <c r="A282" s="114" t="s">
        <v>1159</v>
      </c>
      <c r="B282" s="8" t="s">
        <v>1158</v>
      </c>
      <c r="C282" s="37">
        <v>40000</v>
      </c>
      <c r="D282" s="4">
        <v>0</v>
      </c>
      <c r="E282" s="4">
        <v>0</v>
      </c>
      <c r="F282" s="4">
        <f t="shared" si="22"/>
        <v>40000</v>
      </c>
      <c r="G282" s="4">
        <v>0</v>
      </c>
      <c r="H282" s="116">
        <f t="shared" si="23"/>
        <v>40000</v>
      </c>
      <c r="I282" s="13"/>
    </row>
    <row r="283" spans="1:9" ht="15">
      <c r="A283" s="113" t="s">
        <v>724</v>
      </c>
      <c r="B283" s="6" t="s">
        <v>812</v>
      </c>
      <c r="C283" s="37">
        <v>0</v>
      </c>
      <c r="D283" s="4">
        <v>0</v>
      </c>
      <c r="E283" s="4">
        <v>0</v>
      </c>
      <c r="F283" s="4">
        <f t="shared" si="22"/>
        <v>0</v>
      </c>
      <c r="G283" s="4">
        <v>0</v>
      </c>
      <c r="H283" s="116">
        <f t="shared" si="23"/>
        <v>0</v>
      </c>
      <c r="I283" s="13"/>
    </row>
    <row r="284" spans="1:9" ht="15">
      <c r="A284" s="113" t="s">
        <v>725</v>
      </c>
      <c r="B284" s="6" t="s">
        <v>813</v>
      </c>
      <c r="C284" s="37">
        <v>105578</v>
      </c>
      <c r="D284" s="4">
        <v>960</v>
      </c>
      <c r="E284" s="4">
        <v>26745</v>
      </c>
      <c r="F284" s="4">
        <f t="shared" si="22"/>
        <v>79793</v>
      </c>
      <c r="G284" s="4">
        <v>0</v>
      </c>
      <c r="H284" s="116">
        <f t="shared" si="23"/>
        <v>79793</v>
      </c>
      <c r="I284" s="13"/>
    </row>
    <row r="285" spans="1:9" ht="15">
      <c r="A285" s="113" t="s">
        <v>726</v>
      </c>
      <c r="B285" s="6" t="s">
        <v>1060</v>
      </c>
      <c r="C285" s="37">
        <v>1309518</v>
      </c>
      <c r="D285" s="133">
        <v>8315</v>
      </c>
      <c r="E285" s="4">
        <v>484825</v>
      </c>
      <c r="F285" s="4">
        <f t="shared" si="22"/>
        <v>833008</v>
      </c>
      <c r="G285" s="4">
        <v>0</v>
      </c>
      <c r="H285" s="116">
        <f t="shared" si="23"/>
        <v>833008</v>
      </c>
      <c r="I285" s="13"/>
    </row>
    <row r="286" spans="1:9" ht="15">
      <c r="A286" s="112" t="s">
        <v>961</v>
      </c>
      <c r="B286" s="6" t="s">
        <v>914</v>
      </c>
      <c r="C286" s="37">
        <v>0</v>
      </c>
      <c r="D286" s="4">
        <v>0</v>
      </c>
      <c r="E286" s="4">
        <v>0</v>
      </c>
      <c r="F286" s="4">
        <f t="shared" si="22"/>
        <v>0</v>
      </c>
      <c r="G286" s="4">
        <v>0</v>
      </c>
      <c r="H286" s="116">
        <f t="shared" si="23"/>
        <v>0</v>
      </c>
      <c r="I286" s="13"/>
    </row>
    <row r="287" spans="1:9" ht="15">
      <c r="A287" s="114" t="s">
        <v>1267</v>
      </c>
      <c r="B287" s="8" t="s">
        <v>1262</v>
      </c>
      <c r="C287" s="37">
        <v>300000</v>
      </c>
      <c r="D287" s="4">
        <v>0</v>
      </c>
      <c r="E287" s="4">
        <v>76454</v>
      </c>
      <c r="F287" s="4">
        <f t="shared" si="22"/>
        <v>223546</v>
      </c>
      <c r="G287" s="4">
        <v>0</v>
      </c>
      <c r="H287" s="116">
        <f t="shared" si="23"/>
        <v>223546</v>
      </c>
      <c r="I287" s="13"/>
    </row>
    <row r="288" spans="1:9" ht="15">
      <c r="A288" s="114" t="s">
        <v>1268</v>
      </c>
      <c r="B288" s="8" t="s">
        <v>1264</v>
      </c>
      <c r="C288" s="37">
        <v>116013</v>
      </c>
      <c r="D288" s="4">
        <v>0</v>
      </c>
      <c r="E288" s="4">
        <v>6000</v>
      </c>
      <c r="F288" s="4">
        <f t="shared" si="22"/>
        <v>110013</v>
      </c>
      <c r="G288" s="4">
        <v>0</v>
      </c>
      <c r="H288" s="116">
        <f t="shared" si="23"/>
        <v>110013</v>
      </c>
      <c r="I288" s="13"/>
    </row>
    <row r="289" spans="1:9" ht="15">
      <c r="A289" s="114" t="s">
        <v>1269</v>
      </c>
      <c r="B289" s="8" t="s">
        <v>1266</v>
      </c>
      <c r="C289" s="37">
        <v>800000</v>
      </c>
      <c r="D289" s="4">
        <v>0</v>
      </c>
      <c r="E289" s="4">
        <v>551102</v>
      </c>
      <c r="F289" s="4">
        <f t="shared" si="22"/>
        <v>248898</v>
      </c>
      <c r="G289" s="4">
        <v>0</v>
      </c>
      <c r="H289" s="116">
        <f t="shared" si="23"/>
        <v>248898</v>
      </c>
      <c r="I289" s="13"/>
    </row>
    <row r="290" spans="1:9" ht="14.25">
      <c r="A290" s="134" t="s">
        <v>727</v>
      </c>
      <c r="B290" s="129" t="s">
        <v>815</v>
      </c>
      <c r="C290" s="43">
        <v>1264978</v>
      </c>
      <c r="D290" s="19">
        <f>D291+D303</f>
        <v>5122227</v>
      </c>
      <c r="E290" s="19">
        <f>E291+E303</f>
        <v>2834087</v>
      </c>
      <c r="F290" s="19">
        <f>F291+F303</f>
        <v>3553118</v>
      </c>
      <c r="G290" s="19">
        <f>G291+G303</f>
        <v>0</v>
      </c>
      <c r="H290" s="150">
        <f>H291+H303</f>
        <v>3553118</v>
      </c>
      <c r="I290" s="13"/>
    </row>
    <row r="291" spans="1:9" ht="14.25">
      <c r="A291" s="134" t="s">
        <v>728</v>
      </c>
      <c r="B291" s="129" t="s">
        <v>1061</v>
      </c>
      <c r="C291" s="43">
        <v>1246784</v>
      </c>
      <c r="D291" s="19">
        <f>SUM(D292:D302)</f>
        <v>3691083</v>
      </c>
      <c r="E291" s="19">
        <f>SUM(E292:E302)</f>
        <v>1403093</v>
      </c>
      <c r="F291" s="19">
        <f>SUM(F292:F302)</f>
        <v>3534774</v>
      </c>
      <c r="G291" s="19">
        <f>SUM(G292:G302)</f>
        <v>0</v>
      </c>
      <c r="H291" s="150">
        <f>SUM(H292:H302)</f>
        <v>3534774</v>
      </c>
      <c r="I291" s="13"/>
    </row>
    <row r="292" spans="1:9" ht="15">
      <c r="A292" s="113" t="s">
        <v>729</v>
      </c>
      <c r="B292" s="6" t="s">
        <v>809</v>
      </c>
      <c r="C292" s="37">
        <v>164001</v>
      </c>
      <c r="D292" s="4">
        <v>713527</v>
      </c>
      <c r="E292" s="4">
        <v>128690</v>
      </c>
      <c r="F292" s="4">
        <f aca="true" t="shared" si="24" ref="F292:F302">C292+D292-E292</f>
        <v>748838</v>
      </c>
      <c r="G292" s="4">
        <v>0</v>
      </c>
      <c r="H292" s="116">
        <f aca="true" t="shared" si="25" ref="H292:H302">F292-G292</f>
        <v>748838</v>
      </c>
      <c r="I292" s="13"/>
    </row>
    <row r="293" spans="1:9" ht="15">
      <c r="A293" s="113" t="s">
        <v>730</v>
      </c>
      <c r="B293" s="6" t="s">
        <v>810</v>
      </c>
      <c r="C293" s="37">
        <v>670739</v>
      </c>
      <c r="D293" s="4">
        <v>1752595</v>
      </c>
      <c r="E293" s="4">
        <v>473898</v>
      </c>
      <c r="F293" s="4">
        <f t="shared" si="24"/>
        <v>1949436</v>
      </c>
      <c r="G293" s="4">
        <v>0</v>
      </c>
      <c r="H293" s="116">
        <f t="shared" si="25"/>
        <v>1949436</v>
      </c>
      <c r="I293" s="13"/>
    </row>
    <row r="294" spans="1:9" ht="15">
      <c r="A294" s="113" t="s">
        <v>731</v>
      </c>
      <c r="B294" s="6" t="s">
        <v>811</v>
      </c>
      <c r="C294" s="37">
        <v>56737</v>
      </c>
      <c r="D294" s="4">
        <v>36340</v>
      </c>
      <c r="E294" s="4">
        <v>37469</v>
      </c>
      <c r="F294" s="4">
        <f t="shared" si="24"/>
        <v>55608</v>
      </c>
      <c r="G294" s="4">
        <v>0</v>
      </c>
      <c r="H294" s="116">
        <f t="shared" si="25"/>
        <v>55608</v>
      </c>
      <c r="I294" s="13"/>
    </row>
    <row r="295" spans="1:9" ht="15">
      <c r="A295" s="114" t="s">
        <v>1230</v>
      </c>
      <c r="B295" s="8" t="s">
        <v>1158</v>
      </c>
      <c r="C295" s="37">
        <v>0</v>
      </c>
      <c r="D295" s="4">
        <v>0</v>
      </c>
      <c r="E295" s="4">
        <v>0</v>
      </c>
      <c r="F295" s="4">
        <f t="shared" si="24"/>
        <v>0</v>
      </c>
      <c r="G295" s="4">
        <v>0</v>
      </c>
      <c r="H295" s="116">
        <f t="shared" si="25"/>
        <v>0</v>
      </c>
      <c r="I295" s="13"/>
    </row>
    <row r="296" spans="1:9" ht="15">
      <c r="A296" s="113" t="s">
        <v>732</v>
      </c>
      <c r="B296" s="6" t="s">
        <v>812</v>
      </c>
      <c r="C296" s="37">
        <v>0</v>
      </c>
      <c r="D296" s="4">
        <v>0</v>
      </c>
      <c r="E296" s="4">
        <v>0</v>
      </c>
      <c r="F296" s="4">
        <f t="shared" si="24"/>
        <v>0</v>
      </c>
      <c r="G296" s="4">
        <v>0</v>
      </c>
      <c r="H296" s="116">
        <f t="shared" si="25"/>
        <v>0</v>
      </c>
      <c r="I296" s="13"/>
    </row>
    <row r="297" spans="1:9" ht="15">
      <c r="A297" s="113" t="s">
        <v>733</v>
      </c>
      <c r="B297" s="6" t="s">
        <v>813</v>
      </c>
      <c r="C297" s="37">
        <v>147808</v>
      </c>
      <c r="D297" s="4">
        <v>26761</v>
      </c>
      <c r="E297" s="4">
        <v>30221</v>
      </c>
      <c r="F297" s="4">
        <f t="shared" si="24"/>
        <v>144348</v>
      </c>
      <c r="G297" s="4">
        <v>0</v>
      </c>
      <c r="H297" s="116">
        <f t="shared" si="25"/>
        <v>144348</v>
      </c>
      <c r="I297" s="13"/>
    </row>
    <row r="298" spans="1:9" ht="15">
      <c r="A298" s="113" t="s">
        <v>734</v>
      </c>
      <c r="B298" s="6" t="s">
        <v>1060</v>
      </c>
      <c r="C298" s="37">
        <v>207499</v>
      </c>
      <c r="D298" s="4">
        <v>501554</v>
      </c>
      <c r="E298" s="4">
        <v>446022</v>
      </c>
      <c r="F298" s="4">
        <f>C298+D298-E298</f>
        <v>263031</v>
      </c>
      <c r="G298" s="4">
        <v>0</v>
      </c>
      <c r="H298" s="116">
        <f t="shared" si="25"/>
        <v>263031</v>
      </c>
      <c r="I298" s="13"/>
    </row>
    <row r="299" spans="1:9" ht="15">
      <c r="A299" s="112" t="s">
        <v>1062</v>
      </c>
      <c r="B299" s="6" t="s">
        <v>914</v>
      </c>
      <c r="C299" s="37">
        <v>0</v>
      </c>
      <c r="D299" s="4">
        <v>0</v>
      </c>
      <c r="E299" s="4">
        <v>0</v>
      </c>
      <c r="F299" s="4">
        <f>C299+D299-E299</f>
        <v>0</v>
      </c>
      <c r="G299" s="4">
        <v>0</v>
      </c>
      <c r="H299" s="116">
        <f>F299-G299</f>
        <v>0</v>
      </c>
      <c r="I299" s="13"/>
    </row>
    <row r="300" spans="1:9" ht="15">
      <c r="A300" s="115" t="s">
        <v>1313</v>
      </c>
      <c r="B300" s="8" t="s">
        <v>1262</v>
      </c>
      <c r="C300" s="37">
        <v>0</v>
      </c>
      <c r="D300" s="4">
        <v>76454</v>
      </c>
      <c r="E300" s="4">
        <v>0</v>
      </c>
      <c r="F300" s="4">
        <f>C300+D300-E300</f>
        <v>76454</v>
      </c>
      <c r="G300" s="4">
        <v>0</v>
      </c>
      <c r="H300" s="116">
        <f>F300-G300</f>
        <v>76454</v>
      </c>
      <c r="I300" s="13"/>
    </row>
    <row r="301" spans="1:9" ht="15">
      <c r="A301" s="115" t="s">
        <v>1314</v>
      </c>
      <c r="B301" s="8" t="s">
        <v>1264</v>
      </c>
      <c r="C301" s="37">
        <v>0</v>
      </c>
      <c r="D301" s="4">
        <v>6000</v>
      </c>
      <c r="E301" s="4">
        <v>0</v>
      </c>
      <c r="F301" s="4">
        <f>C301+D301-E301</f>
        <v>6000</v>
      </c>
      <c r="G301" s="4">
        <v>0</v>
      </c>
      <c r="H301" s="116">
        <f>F301-G301</f>
        <v>6000</v>
      </c>
      <c r="I301" s="13"/>
    </row>
    <row r="302" spans="1:9" ht="15">
      <c r="A302" s="115" t="s">
        <v>1315</v>
      </c>
      <c r="B302" s="8" t="s">
        <v>1266</v>
      </c>
      <c r="C302" s="37">
        <v>0</v>
      </c>
      <c r="D302" s="4">
        <v>577852</v>
      </c>
      <c r="E302" s="4">
        <v>286793</v>
      </c>
      <c r="F302" s="4">
        <f t="shared" si="24"/>
        <v>291059</v>
      </c>
      <c r="G302" s="4">
        <v>0</v>
      </c>
      <c r="H302" s="116">
        <f t="shared" si="25"/>
        <v>291059</v>
      </c>
      <c r="I302" s="13"/>
    </row>
    <row r="303" spans="1:9" ht="14.25">
      <c r="A303" s="134" t="s">
        <v>735</v>
      </c>
      <c r="B303" s="129" t="s">
        <v>1067</v>
      </c>
      <c r="C303" s="43">
        <v>18194</v>
      </c>
      <c r="D303" s="19">
        <f>SUM(D304:D312)</f>
        <v>1431144</v>
      </c>
      <c r="E303" s="19">
        <f>SUM(E304:E312)</f>
        <v>1430994</v>
      </c>
      <c r="F303" s="19">
        <f>SUM(F304:F312)</f>
        <v>18344</v>
      </c>
      <c r="G303" s="19">
        <f>SUM(G304:G312)</f>
        <v>0</v>
      </c>
      <c r="H303" s="150">
        <f>SUM(H304:H312)</f>
        <v>18344</v>
      </c>
      <c r="I303" s="13"/>
    </row>
    <row r="304" spans="1:9" ht="15">
      <c r="A304" s="112" t="s">
        <v>962</v>
      </c>
      <c r="B304" s="6" t="s">
        <v>809</v>
      </c>
      <c r="C304" s="37">
        <v>0</v>
      </c>
      <c r="D304" s="4">
        <v>136353</v>
      </c>
      <c r="E304" s="4">
        <v>136353</v>
      </c>
      <c r="F304" s="4">
        <f aca="true" t="shared" si="26" ref="F304:F310">C304+D304-E304</f>
        <v>0</v>
      </c>
      <c r="G304" s="4">
        <v>0</v>
      </c>
      <c r="H304" s="116">
        <f aca="true" t="shared" si="27" ref="H304:H312">F304-G304</f>
        <v>0</v>
      </c>
      <c r="I304" s="13"/>
    </row>
    <row r="305" spans="1:9" ht="15">
      <c r="A305" s="113" t="s">
        <v>736</v>
      </c>
      <c r="B305" s="6" t="s">
        <v>810</v>
      </c>
      <c r="C305" s="37">
        <v>0</v>
      </c>
      <c r="D305" s="4">
        <v>477102</v>
      </c>
      <c r="E305" s="4">
        <v>477102</v>
      </c>
      <c r="F305" s="4">
        <f t="shared" si="26"/>
        <v>0</v>
      </c>
      <c r="G305" s="4">
        <v>0</v>
      </c>
      <c r="H305" s="116">
        <f t="shared" si="27"/>
        <v>0</v>
      </c>
      <c r="I305" s="13"/>
    </row>
    <row r="306" spans="1:9" ht="15">
      <c r="A306" s="113" t="s">
        <v>737</v>
      </c>
      <c r="B306" s="6" t="s">
        <v>811</v>
      </c>
      <c r="C306" s="37">
        <v>0</v>
      </c>
      <c r="D306" s="4">
        <v>37625</v>
      </c>
      <c r="E306" s="4">
        <v>37625</v>
      </c>
      <c r="F306" s="4">
        <f t="shared" si="26"/>
        <v>0</v>
      </c>
      <c r="G306" s="4">
        <v>0</v>
      </c>
      <c r="H306" s="116">
        <f t="shared" si="27"/>
        <v>0</v>
      </c>
      <c r="I306" s="13"/>
    </row>
    <row r="307" spans="1:9" ht="15">
      <c r="A307" s="112" t="s">
        <v>963</v>
      </c>
      <c r="B307" s="6" t="s">
        <v>812</v>
      </c>
      <c r="C307" s="37">
        <v>0</v>
      </c>
      <c r="D307" s="4">
        <v>0</v>
      </c>
      <c r="E307" s="4">
        <v>0</v>
      </c>
      <c r="F307" s="4">
        <f t="shared" si="26"/>
        <v>0</v>
      </c>
      <c r="G307" s="4">
        <v>0</v>
      </c>
      <c r="H307" s="116">
        <f t="shared" si="27"/>
        <v>0</v>
      </c>
      <c r="I307" s="13"/>
    </row>
    <row r="308" spans="1:9" ht="15">
      <c r="A308" s="114" t="s">
        <v>1231</v>
      </c>
      <c r="B308" s="8" t="s">
        <v>1158</v>
      </c>
      <c r="C308" s="37">
        <v>0</v>
      </c>
      <c r="D308" s="4">
        <v>0</v>
      </c>
      <c r="E308" s="4">
        <v>0</v>
      </c>
      <c r="F308" s="4">
        <f t="shared" si="26"/>
        <v>0</v>
      </c>
      <c r="G308" s="4">
        <v>0</v>
      </c>
      <c r="H308" s="116">
        <f t="shared" si="27"/>
        <v>0</v>
      </c>
      <c r="I308" s="13"/>
    </row>
    <row r="309" spans="1:9" ht="15">
      <c r="A309" s="112" t="s">
        <v>964</v>
      </c>
      <c r="B309" s="6" t="s">
        <v>813</v>
      </c>
      <c r="C309" s="37">
        <v>0</v>
      </c>
      <c r="D309" s="4">
        <v>29759</v>
      </c>
      <c r="E309" s="4">
        <v>29759</v>
      </c>
      <c r="F309" s="4">
        <f t="shared" si="26"/>
        <v>0</v>
      </c>
      <c r="G309" s="4">
        <v>0</v>
      </c>
      <c r="H309" s="116">
        <f t="shared" si="27"/>
        <v>0</v>
      </c>
      <c r="I309" s="13"/>
    </row>
    <row r="310" spans="1:9" ht="15">
      <c r="A310" s="113" t="s">
        <v>738</v>
      </c>
      <c r="B310" s="6" t="s">
        <v>1060</v>
      </c>
      <c r="C310" s="37">
        <v>18194</v>
      </c>
      <c r="D310" s="4">
        <v>457251</v>
      </c>
      <c r="E310" s="4">
        <v>457101</v>
      </c>
      <c r="F310" s="4">
        <f t="shared" si="26"/>
        <v>18344</v>
      </c>
      <c r="G310" s="4">
        <v>0</v>
      </c>
      <c r="H310" s="116">
        <f t="shared" si="27"/>
        <v>18344</v>
      </c>
      <c r="I310" s="13"/>
    </row>
    <row r="311" spans="1:9" ht="15">
      <c r="A311" s="112" t="s">
        <v>1063</v>
      </c>
      <c r="B311" s="6" t="s">
        <v>914</v>
      </c>
      <c r="C311" s="37">
        <v>0</v>
      </c>
      <c r="D311" s="4">
        <v>0</v>
      </c>
      <c r="E311" s="4">
        <v>0</v>
      </c>
      <c r="F311" s="4">
        <f>C311+D311-E311</f>
        <v>0</v>
      </c>
      <c r="G311" s="4">
        <v>0</v>
      </c>
      <c r="H311" s="116">
        <f>F311-G311</f>
        <v>0</v>
      </c>
      <c r="I311" s="13"/>
    </row>
    <row r="312" spans="1:9" ht="15">
      <c r="A312" s="115" t="s">
        <v>1316</v>
      </c>
      <c r="B312" s="8" t="s">
        <v>1266</v>
      </c>
      <c r="C312" s="37">
        <v>0</v>
      </c>
      <c r="D312" s="4">
        <v>293054</v>
      </c>
      <c r="E312" s="4">
        <v>293054</v>
      </c>
      <c r="F312" s="4">
        <f>C312+D312-E312</f>
        <v>0</v>
      </c>
      <c r="G312" s="4">
        <v>0</v>
      </c>
      <c r="H312" s="116">
        <f t="shared" si="27"/>
        <v>0</v>
      </c>
      <c r="I312" s="13"/>
    </row>
    <row r="313" spans="1:9" ht="14.25">
      <c r="A313" s="134" t="s">
        <v>163</v>
      </c>
      <c r="B313" s="129" t="s">
        <v>816</v>
      </c>
      <c r="C313" s="43">
        <v>211565</v>
      </c>
      <c r="D313" s="19">
        <f>D314</f>
        <v>1375018</v>
      </c>
      <c r="E313" s="19">
        <f>E314</f>
        <v>39035</v>
      </c>
      <c r="F313" s="19">
        <f>F314</f>
        <v>1547548</v>
      </c>
      <c r="G313" s="19">
        <v>0</v>
      </c>
      <c r="H313" s="150">
        <f>H314</f>
        <v>1547548</v>
      </c>
      <c r="I313" s="13"/>
    </row>
    <row r="314" spans="1:9" ht="14.25">
      <c r="A314" s="134" t="s">
        <v>739</v>
      </c>
      <c r="B314" s="129" t="s">
        <v>1064</v>
      </c>
      <c r="C314" s="43">
        <v>211565</v>
      </c>
      <c r="D314" s="19">
        <f>SUM(D315:D323)</f>
        <v>1375018</v>
      </c>
      <c r="E314" s="19">
        <f>SUM(E315:E323)</f>
        <v>39035</v>
      </c>
      <c r="F314" s="19">
        <f>SUM(F315:F323)</f>
        <v>1547548</v>
      </c>
      <c r="G314" s="19">
        <v>0</v>
      </c>
      <c r="H314" s="150">
        <f>SUM(H315:H323)</f>
        <v>1547548</v>
      </c>
      <c r="I314" s="13"/>
    </row>
    <row r="315" spans="1:9" ht="15">
      <c r="A315" s="112" t="s">
        <v>965</v>
      </c>
      <c r="B315" s="6" t="s">
        <v>809</v>
      </c>
      <c r="C315" s="37">
        <v>336</v>
      </c>
      <c r="D315" s="4">
        <v>131153</v>
      </c>
      <c r="E315" s="4">
        <v>7663</v>
      </c>
      <c r="F315" s="4">
        <f aca="true" t="shared" si="28" ref="F315:F323">C315+D315-E315</f>
        <v>123826</v>
      </c>
      <c r="G315" s="4">
        <v>0</v>
      </c>
      <c r="H315" s="116">
        <f aca="true" t="shared" si="29" ref="H315:H323">F315-G315</f>
        <v>123826</v>
      </c>
      <c r="I315" s="13"/>
    </row>
    <row r="316" spans="1:9" ht="15">
      <c r="A316" s="113" t="s">
        <v>740</v>
      </c>
      <c r="B316" s="6" t="s">
        <v>810</v>
      </c>
      <c r="C316" s="37">
        <v>2302</v>
      </c>
      <c r="D316" s="4">
        <v>475642</v>
      </c>
      <c r="E316" s="4">
        <v>10734</v>
      </c>
      <c r="F316" s="4">
        <f t="shared" si="28"/>
        <v>467210</v>
      </c>
      <c r="G316" s="4">
        <v>0</v>
      </c>
      <c r="H316" s="116">
        <f t="shared" si="29"/>
        <v>467210</v>
      </c>
      <c r="I316" s="13"/>
    </row>
    <row r="317" spans="1:9" ht="15">
      <c r="A317" s="113" t="s">
        <v>741</v>
      </c>
      <c r="B317" s="6" t="s">
        <v>811</v>
      </c>
      <c r="C317" s="37">
        <v>151</v>
      </c>
      <c r="D317" s="4">
        <v>37625</v>
      </c>
      <c r="E317" s="4">
        <v>156</v>
      </c>
      <c r="F317" s="4">
        <f t="shared" si="28"/>
        <v>37620</v>
      </c>
      <c r="G317" s="4">
        <v>0</v>
      </c>
      <c r="H317" s="116">
        <f t="shared" si="29"/>
        <v>37620</v>
      </c>
      <c r="I317" s="13"/>
    </row>
    <row r="318" spans="1:9" ht="15">
      <c r="A318" s="114" t="s">
        <v>1232</v>
      </c>
      <c r="B318" s="8" t="s">
        <v>1158</v>
      </c>
      <c r="C318" s="37">
        <v>0</v>
      </c>
      <c r="D318" s="4">
        <v>0</v>
      </c>
      <c r="E318" s="4">
        <v>0</v>
      </c>
      <c r="F318" s="4">
        <f t="shared" si="28"/>
        <v>0</v>
      </c>
      <c r="G318" s="4">
        <v>0</v>
      </c>
      <c r="H318" s="116">
        <f t="shared" si="29"/>
        <v>0</v>
      </c>
      <c r="I318" s="13"/>
    </row>
    <row r="319" spans="1:10" ht="15">
      <c r="A319" s="112" t="s">
        <v>966</v>
      </c>
      <c r="B319" s="6" t="s">
        <v>812</v>
      </c>
      <c r="C319" s="37">
        <v>0</v>
      </c>
      <c r="D319" s="4">
        <v>0</v>
      </c>
      <c r="E319" s="4">
        <v>0</v>
      </c>
      <c r="F319" s="4">
        <f t="shared" si="28"/>
        <v>0</v>
      </c>
      <c r="G319" s="4">
        <v>0</v>
      </c>
      <c r="H319" s="116">
        <f t="shared" si="29"/>
        <v>0</v>
      </c>
      <c r="I319" s="13"/>
      <c r="J319" s="24"/>
    </row>
    <row r="320" spans="1:10" ht="15">
      <c r="A320" s="112" t="s">
        <v>967</v>
      </c>
      <c r="B320" s="6" t="s">
        <v>813</v>
      </c>
      <c r="C320" s="37">
        <v>32</v>
      </c>
      <c r="D320" s="4">
        <v>29743</v>
      </c>
      <c r="E320" s="4">
        <v>498</v>
      </c>
      <c r="F320" s="4">
        <f t="shared" si="28"/>
        <v>29277</v>
      </c>
      <c r="G320" s="4">
        <v>0</v>
      </c>
      <c r="H320" s="116">
        <f t="shared" si="29"/>
        <v>29277</v>
      </c>
      <c r="I320" s="13"/>
      <c r="J320" s="24"/>
    </row>
    <row r="321" spans="1:10" ht="15">
      <c r="A321" s="113" t="s">
        <v>742</v>
      </c>
      <c r="B321" s="6" t="s">
        <v>1065</v>
      </c>
      <c r="C321" s="37">
        <v>208744</v>
      </c>
      <c r="D321" s="4">
        <v>434552</v>
      </c>
      <c r="E321" s="4">
        <v>13724</v>
      </c>
      <c r="F321" s="4">
        <f>C321+D321-E321</f>
        <v>629572</v>
      </c>
      <c r="G321" s="4">
        <v>0</v>
      </c>
      <c r="H321" s="116">
        <f t="shared" si="29"/>
        <v>629572</v>
      </c>
      <c r="I321" s="13"/>
      <c r="J321" s="24"/>
    </row>
    <row r="322" spans="1:10" ht="15">
      <c r="A322" s="112" t="s">
        <v>1066</v>
      </c>
      <c r="B322" s="6" t="s">
        <v>914</v>
      </c>
      <c r="C322" s="37">
        <v>0</v>
      </c>
      <c r="D322" s="4">
        <v>0</v>
      </c>
      <c r="E322" s="4">
        <v>0</v>
      </c>
      <c r="F322" s="4">
        <f>C322+D322-E322</f>
        <v>0</v>
      </c>
      <c r="G322" s="4">
        <v>0</v>
      </c>
      <c r="H322" s="116">
        <f>F322-G322</f>
        <v>0</v>
      </c>
      <c r="I322" s="13"/>
      <c r="J322" s="24"/>
    </row>
    <row r="323" spans="1:9" ht="15">
      <c r="A323" s="115" t="s">
        <v>1317</v>
      </c>
      <c r="B323" s="8" t="s">
        <v>1318</v>
      </c>
      <c r="C323" s="37">
        <v>0</v>
      </c>
      <c r="D323" s="4">
        <v>266303</v>
      </c>
      <c r="E323" s="4">
        <v>6260</v>
      </c>
      <c r="F323" s="4">
        <f t="shared" si="28"/>
        <v>260043</v>
      </c>
      <c r="G323" s="4">
        <v>0</v>
      </c>
      <c r="H323" s="116">
        <f t="shared" si="29"/>
        <v>260043</v>
      </c>
      <c r="I323" s="13"/>
    </row>
    <row r="324" spans="1:9" ht="14.25">
      <c r="A324" s="134" t="s">
        <v>164</v>
      </c>
      <c r="B324" s="129" t="s">
        <v>817</v>
      </c>
      <c r="C324" s="43">
        <v>0</v>
      </c>
      <c r="D324" s="19">
        <f>D325+D330+D335+D340+D345+D349+D353</f>
        <v>5476</v>
      </c>
      <c r="E324" s="19">
        <f>E325+E330+E335+E340+E345+E349+E353</f>
        <v>5476</v>
      </c>
      <c r="F324" s="19">
        <f>F325+F330+F335+F340+F345+F349+F353</f>
        <v>0</v>
      </c>
      <c r="G324" s="19">
        <f>G325+G330+G335+G340+G345+G349+G353</f>
        <v>0</v>
      </c>
      <c r="H324" s="150">
        <f>H325+H330+H335+H340+H345+H349+H353</f>
        <v>0</v>
      </c>
      <c r="I324" s="13"/>
    </row>
    <row r="325" spans="1:9" ht="14.25">
      <c r="A325" s="132" t="s">
        <v>968</v>
      </c>
      <c r="B325" s="129" t="s">
        <v>992</v>
      </c>
      <c r="C325" s="43">
        <v>-15224</v>
      </c>
      <c r="D325" s="19">
        <f>SUM(D326:D329)</f>
        <v>0</v>
      </c>
      <c r="E325" s="19">
        <f>SUM(E326:E329)</f>
        <v>0</v>
      </c>
      <c r="F325" s="19">
        <f>SUM(F326:F329)</f>
        <v>-15224</v>
      </c>
      <c r="G325" s="19">
        <f>SUM(G326:G329)</f>
        <v>0</v>
      </c>
      <c r="H325" s="150">
        <f>SUM(H326:H329)</f>
        <v>-15224</v>
      </c>
      <c r="I325" s="13"/>
    </row>
    <row r="326" spans="1:9" ht="15">
      <c r="A326" s="112" t="s">
        <v>969</v>
      </c>
      <c r="B326" s="6" t="s">
        <v>753</v>
      </c>
      <c r="C326" s="37">
        <v>0</v>
      </c>
      <c r="D326" s="133">
        <v>0</v>
      </c>
      <c r="E326" s="133">
        <v>0</v>
      </c>
      <c r="F326" s="4">
        <f aca="true" t="shared" si="30" ref="F326:F344">C326+D326-E326</f>
        <v>0</v>
      </c>
      <c r="G326" s="4">
        <v>0</v>
      </c>
      <c r="H326" s="116">
        <f>F326-G326</f>
        <v>0</v>
      </c>
      <c r="I326" s="13"/>
    </row>
    <row r="327" spans="1:9" ht="15">
      <c r="A327" s="112" t="s">
        <v>970</v>
      </c>
      <c r="B327" s="6" t="s">
        <v>971</v>
      </c>
      <c r="C327" s="37">
        <v>-11463</v>
      </c>
      <c r="D327" s="133">
        <v>0</v>
      </c>
      <c r="E327" s="133">
        <v>0</v>
      </c>
      <c r="F327" s="4">
        <f t="shared" si="30"/>
        <v>-11463</v>
      </c>
      <c r="G327" s="4">
        <v>0</v>
      </c>
      <c r="H327" s="116">
        <f>F327-G327</f>
        <v>-11463</v>
      </c>
      <c r="I327" s="13"/>
    </row>
    <row r="328" spans="1:9" ht="15">
      <c r="A328" s="112" t="s">
        <v>972</v>
      </c>
      <c r="B328" s="6" t="s">
        <v>973</v>
      </c>
      <c r="C328" s="37">
        <v>0</v>
      </c>
      <c r="D328" s="133">
        <v>0</v>
      </c>
      <c r="E328" s="133">
        <v>0</v>
      </c>
      <c r="F328" s="4">
        <f t="shared" si="30"/>
        <v>0</v>
      </c>
      <c r="G328" s="4">
        <v>0</v>
      </c>
      <c r="H328" s="116">
        <f>F328-G328</f>
        <v>0</v>
      </c>
      <c r="I328" s="13"/>
    </row>
    <row r="329" spans="1:9" ht="15">
      <c r="A329" s="112" t="s">
        <v>974</v>
      </c>
      <c r="B329" s="6" t="s">
        <v>975</v>
      </c>
      <c r="C329" s="37">
        <v>-3761</v>
      </c>
      <c r="D329" s="133">
        <v>0</v>
      </c>
      <c r="E329" s="133">
        <v>0</v>
      </c>
      <c r="F329" s="4">
        <f t="shared" si="30"/>
        <v>-3761</v>
      </c>
      <c r="G329" s="4">
        <v>0</v>
      </c>
      <c r="H329" s="116">
        <f>F329-G329</f>
        <v>-3761</v>
      </c>
      <c r="I329" s="13"/>
    </row>
    <row r="330" spans="1:9" ht="14.25">
      <c r="A330" s="132" t="s">
        <v>976</v>
      </c>
      <c r="B330" s="129" t="s">
        <v>977</v>
      </c>
      <c r="C330" s="43">
        <v>3761</v>
      </c>
      <c r="D330" s="19">
        <f>SUM(D331:D334)</f>
        <v>0</v>
      </c>
      <c r="E330" s="19">
        <f>SUM(E331:E334)</f>
        <v>0</v>
      </c>
      <c r="F330" s="19">
        <f>SUM(F331:F334)</f>
        <v>3761</v>
      </c>
      <c r="G330" s="19">
        <f>SUM(G331:G334)</f>
        <v>0</v>
      </c>
      <c r="H330" s="150">
        <f>SUM(H331:H334)</f>
        <v>3761</v>
      </c>
      <c r="I330" s="13"/>
    </row>
    <row r="331" spans="1:9" ht="15">
      <c r="A331" s="112" t="s">
        <v>978</v>
      </c>
      <c r="B331" s="6" t="s">
        <v>753</v>
      </c>
      <c r="C331" s="37">
        <v>0</v>
      </c>
      <c r="D331" s="133">
        <v>0</v>
      </c>
      <c r="E331" s="133">
        <v>0</v>
      </c>
      <c r="F331" s="4">
        <f t="shared" si="30"/>
        <v>0</v>
      </c>
      <c r="G331" s="4">
        <v>0</v>
      </c>
      <c r="H331" s="116">
        <f aca="true" t="shared" si="31" ref="H331:H356">F331-G331</f>
        <v>0</v>
      </c>
      <c r="I331" s="13"/>
    </row>
    <row r="332" spans="1:9" ht="15">
      <c r="A332" s="112" t="s">
        <v>979</v>
      </c>
      <c r="B332" s="8" t="s">
        <v>971</v>
      </c>
      <c r="C332" s="37">
        <v>0</v>
      </c>
      <c r="D332" s="133">
        <v>0</v>
      </c>
      <c r="E332" s="133">
        <v>0</v>
      </c>
      <c r="F332" s="4">
        <f t="shared" si="30"/>
        <v>0</v>
      </c>
      <c r="G332" s="4">
        <v>0</v>
      </c>
      <c r="H332" s="116">
        <f t="shared" si="31"/>
        <v>0</v>
      </c>
      <c r="I332" s="13"/>
    </row>
    <row r="333" spans="1:9" ht="15">
      <c r="A333" s="112" t="s">
        <v>980</v>
      </c>
      <c r="B333" s="8" t="s">
        <v>973</v>
      </c>
      <c r="C333" s="37">
        <v>0</v>
      </c>
      <c r="D333" s="133">
        <v>0</v>
      </c>
      <c r="E333" s="133">
        <v>0</v>
      </c>
      <c r="F333" s="4">
        <f t="shared" si="30"/>
        <v>0</v>
      </c>
      <c r="G333" s="4">
        <v>0</v>
      </c>
      <c r="H333" s="116">
        <f t="shared" si="31"/>
        <v>0</v>
      </c>
      <c r="I333" s="13"/>
    </row>
    <row r="334" spans="1:9" ht="15">
      <c r="A334" s="112" t="s">
        <v>981</v>
      </c>
      <c r="B334" s="8" t="s">
        <v>975</v>
      </c>
      <c r="C334" s="37">
        <v>3761</v>
      </c>
      <c r="D334" s="133">
        <v>0</v>
      </c>
      <c r="E334" s="133">
        <v>0</v>
      </c>
      <c r="F334" s="4">
        <f t="shared" si="30"/>
        <v>3761</v>
      </c>
      <c r="G334" s="4">
        <v>0</v>
      </c>
      <c r="H334" s="116">
        <f t="shared" si="31"/>
        <v>3761</v>
      </c>
      <c r="I334" s="13"/>
    </row>
    <row r="335" spans="1:9" ht="14.25">
      <c r="A335" s="132" t="s">
        <v>982</v>
      </c>
      <c r="B335" s="129" t="s">
        <v>983</v>
      </c>
      <c r="C335" s="43">
        <v>0</v>
      </c>
      <c r="D335" s="19">
        <f>SUM(D336:D339)</f>
        <v>0</v>
      </c>
      <c r="E335" s="19">
        <f>SUM(E336:E339)</f>
        <v>0</v>
      </c>
      <c r="F335" s="19">
        <f>SUM(F336:F339)</f>
        <v>0</v>
      </c>
      <c r="G335" s="19">
        <f>SUM(G336:G339)</f>
        <v>0</v>
      </c>
      <c r="H335" s="150">
        <f>SUM(H336:H339)</f>
        <v>0</v>
      </c>
      <c r="I335" s="13"/>
    </row>
    <row r="336" spans="1:9" ht="15">
      <c r="A336" s="115" t="s">
        <v>1108</v>
      </c>
      <c r="B336" s="8" t="s">
        <v>753</v>
      </c>
      <c r="C336" s="37">
        <v>0</v>
      </c>
      <c r="D336" s="133">
        <v>0</v>
      </c>
      <c r="E336" s="133">
        <v>0</v>
      </c>
      <c r="F336" s="4">
        <f>C336+D336-E336</f>
        <v>0</v>
      </c>
      <c r="G336" s="4">
        <v>0</v>
      </c>
      <c r="H336" s="116">
        <f t="shared" si="31"/>
        <v>0</v>
      </c>
      <c r="I336" s="13"/>
    </row>
    <row r="337" spans="1:9" ht="15">
      <c r="A337" s="112" t="s">
        <v>984</v>
      </c>
      <c r="B337" s="8" t="s">
        <v>971</v>
      </c>
      <c r="C337" s="37">
        <v>0</v>
      </c>
      <c r="D337" s="133">
        <v>0</v>
      </c>
      <c r="E337" s="133">
        <v>0</v>
      </c>
      <c r="F337" s="4">
        <f t="shared" si="30"/>
        <v>0</v>
      </c>
      <c r="G337" s="4">
        <v>0</v>
      </c>
      <c r="H337" s="116">
        <f t="shared" si="31"/>
        <v>0</v>
      </c>
      <c r="I337" s="13"/>
    </row>
    <row r="338" spans="1:9" ht="15">
      <c r="A338" s="115" t="s">
        <v>1109</v>
      </c>
      <c r="B338" s="8" t="s">
        <v>973</v>
      </c>
      <c r="C338" s="37">
        <v>0</v>
      </c>
      <c r="D338" s="133">
        <v>0</v>
      </c>
      <c r="E338" s="133">
        <v>0</v>
      </c>
      <c r="F338" s="4">
        <f>C338+D338-E338</f>
        <v>0</v>
      </c>
      <c r="G338" s="4">
        <v>0</v>
      </c>
      <c r="H338" s="116">
        <f t="shared" si="31"/>
        <v>0</v>
      </c>
      <c r="I338" s="13"/>
    </row>
    <row r="339" spans="1:10" ht="15">
      <c r="A339" s="112" t="s">
        <v>985</v>
      </c>
      <c r="B339" s="8" t="s">
        <v>975</v>
      </c>
      <c r="C339" s="37">
        <v>0</v>
      </c>
      <c r="D339" s="133">
        <v>0</v>
      </c>
      <c r="E339" s="133">
        <v>0</v>
      </c>
      <c r="F339" s="4">
        <f t="shared" si="30"/>
        <v>0</v>
      </c>
      <c r="G339" s="4">
        <v>0</v>
      </c>
      <c r="H339" s="116">
        <f t="shared" si="31"/>
        <v>0</v>
      </c>
      <c r="I339" s="13"/>
      <c r="J339" s="24"/>
    </row>
    <row r="340" spans="1:10" ht="14.25">
      <c r="A340" s="132" t="s">
        <v>986</v>
      </c>
      <c r="B340" s="129" t="s">
        <v>987</v>
      </c>
      <c r="C340" s="43">
        <v>11463</v>
      </c>
      <c r="D340" s="19">
        <f>SUM(D341:D344)</f>
        <v>0</v>
      </c>
      <c r="E340" s="19">
        <f>SUM(E341:E344)</f>
        <v>0</v>
      </c>
      <c r="F340" s="19">
        <f>SUM(F341:F344)</f>
        <v>11463</v>
      </c>
      <c r="G340" s="19">
        <f>SUM(G341:G344)</f>
        <v>0</v>
      </c>
      <c r="H340" s="150">
        <f>SUM(H341:H344)</f>
        <v>11463</v>
      </c>
      <c r="I340" s="13"/>
      <c r="J340" s="24"/>
    </row>
    <row r="341" spans="1:10" ht="15">
      <c r="A341" s="112" t="s">
        <v>988</v>
      </c>
      <c r="B341" s="8" t="s">
        <v>753</v>
      </c>
      <c r="C341" s="37">
        <v>0</v>
      </c>
      <c r="D341" s="133">
        <v>0</v>
      </c>
      <c r="E341" s="133">
        <v>0</v>
      </c>
      <c r="F341" s="4">
        <f t="shared" si="30"/>
        <v>0</v>
      </c>
      <c r="G341" s="4">
        <v>0</v>
      </c>
      <c r="H341" s="116">
        <f t="shared" si="31"/>
        <v>0</v>
      </c>
      <c r="I341" s="13"/>
      <c r="J341" s="24"/>
    </row>
    <row r="342" spans="1:9" ht="15">
      <c r="A342" s="112" t="s">
        <v>989</v>
      </c>
      <c r="B342" s="8" t="s">
        <v>971</v>
      </c>
      <c r="C342" s="37">
        <v>11463</v>
      </c>
      <c r="D342" s="133">
        <v>0</v>
      </c>
      <c r="E342" s="133">
        <v>0</v>
      </c>
      <c r="F342" s="4">
        <f t="shared" si="30"/>
        <v>11463</v>
      </c>
      <c r="G342" s="4">
        <v>0</v>
      </c>
      <c r="H342" s="116">
        <f t="shared" si="31"/>
        <v>11463</v>
      </c>
      <c r="I342" s="13"/>
    </row>
    <row r="343" spans="1:9" ht="15">
      <c r="A343" s="112" t="s">
        <v>990</v>
      </c>
      <c r="B343" s="8" t="s">
        <v>973</v>
      </c>
      <c r="C343" s="37">
        <v>0</v>
      </c>
      <c r="D343" s="133">
        <v>0</v>
      </c>
      <c r="E343" s="133">
        <v>0</v>
      </c>
      <c r="F343" s="4">
        <f t="shared" si="30"/>
        <v>0</v>
      </c>
      <c r="G343" s="4">
        <v>0</v>
      </c>
      <c r="H343" s="116">
        <f t="shared" si="31"/>
        <v>0</v>
      </c>
      <c r="I343" s="13"/>
    </row>
    <row r="344" spans="1:9" ht="15">
      <c r="A344" s="112" t="s">
        <v>991</v>
      </c>
      <c r="B344" s="8" t="s">
        <v>975</v>
      </c>
      <c r="C344" s="37">
        <v>0</v>
      </c>
      <c r="D344" s="133">
        <v>0</v>
      </c>
      <c r="E344" s="133">
        <v>0</v>
      </c>
      <c r="F344" s="4">
        <f t="shared" si="30"/>
        <v>0</v>
      </c>
      <c r="G344" s="4">
        <v>0</v>
      </c>
      <c r="H344" s="116">
        <f t="shared" si="31"/>
        <v>0</v>
      </c>
      <c r="I344" s="13"/>
    </row>
    <row r="345" spans="1:9" ht="14.25">
      <c r="A345" s="134" t="s">
        <v>743</v>
      </c>
      <c r="B345" s="129" t="s">
        <v>0</v>
      </c>
      <c r="C345" s="43">
        <v>-48227</v>
      </c>
      <c r="D345" s="19">
        <f>SUM(D346:D348)</f>
        <v>0</v>
      </c>
      <c r="E345" s="19">
        <f>SUM(E346:E348)</f>
        <v>1</v>
      </c>
      <c r="F345" s="19">
        <f>SUM(F346:F348)</f>
        <v>-48228</v>
      </c>
      <c r="G345" s="19">
        <f>SUM(G346:G348)</f>
        <v>0</v>
      </c>
      <c r="H345" s="150">
        <f>SUM(H346:H348)</f>
        <v>-48228</v>
      </c>
      <c r="I345" s="13"/>
    </row>
    <row r="346" spans="1:9" ht="15">
      <c r="A346" s="113" t="s">
        <v>744</v>
      </c>
      <c r="B346" s="6" t="s">
        <v>753</v>
      </c>
      <c r="C346" s="37">
        <v>0</v>
      </c>
      <c r="D346" s="4">
        <v>0</v>
      </c>
      <c r="E346" s="4">
        <v>0</v>
      </c>
      <c r="F346" s="4">
        <f>C346+D346-E346</f>
        <v>0</v>
      </c>
      <c r="G346" s="4">
        <v>0</v>
      </c>
      <c r="H346" s="116">
        <f t="shared" si="31"/>
        <v>0</v>
      </c>
      <c r="I346" s="13"/>
    </row>
    <row r="347" spans="1:9" ht="15">
      <c r="A347" s="114" t="s">
        <v>1160</v>
      </c>
      <c r="B347" s="8" t="s">
        <v>971</v>
      </c>
      <c r="C347" s="37">
        <v>0</v>
      </c>
      <c r="D347" s="4">
        <v>0</v>
      </c>
      <c r="E347" s="4">
        <v>0</v>
      </c>
      <c r="F347" s="4">
        <f>C347+D347-E347</f>
        <v>0</v>
      </c>
      <c r="G347" s="4">
        <v>0</v>
      </c>
      <c r="H347" s="116">
        <f>F347-G347</f>
        <v>0</v>
      </c>
      <c r="I347" s="13"/>
    </row>
    <row r="348" spans="1:9" ht="15">
      <c r="A348" s="114" t="s">
        <v>1161</v>
      </c>
      <c r="B348" s="8" t="s">
        <v>1162</v>
      </c>
      <c r="C348" s="37">
        <v>-48227</v>
      </c>
      <c r="D348" s="4">
        <v>0</v>
      </c>
      <c r="E348" s="4">
        <v>1</v>
      </c>
      <c r="F348" s="4">
        <f>C348+D348-E348</f>
        <v>-48228</v>
      </c>
      <c r="G348" s="4">
        <v>0</v>
      </c>
      <c r="H348" s="116">
        <f t="shared" si="31"/>
        <v>-48228</v>
      </c>
      <c r="I348" s="13"/>
    </row>
    <row r="349" spans="1:9" ht="14.25">
      <c r="A349" s="134" t="s">
        <v>745</v>
      </c>
      <c r="B349" s="129" t="s">
        <v>1</v>
      </c>
      <c r="C349" s="43">
        <v>5476</v>
      </c>
      <c r="D349" s="19">
        <f>SUM(D350:D352)</f>
        <v>0</v>
      </c>
      <c r="E349" s="19">
        <f>SUM(E350:E352)</f>
        <v>5475</v>
      </c>
      <c r="F349" s="19">
        <f>SUM(F350:F352)</f>
        <v>1</v>
      </c>
      <c r="G349" s="19">
        <f>SUM(G350:G352)</f>
        <v>0</v>
      </c>
      <c r="H349" s="150">
        <f>SUM(H350:H352)</f>
        <v>1</v>
      </c>
      <c r="I349" s="13"/>
    </row>
    <row r="350" spans="1:9" ht="15">
      <c r="A350" s="113" t="s">
        <v>746</v>
      </c>
      <c r="B350" s="6" t="s">
        <v>753</v>
      </c>
      <c r="C350" s="37">
        <v>0</v>
      </c>
      <c r="D350" s="4">
        <v>0</v>
      </c>
      <c r="E350" s="4">
        <v>0</v>
      </c>
      <c r="F350" s="4">
        <f>C350+D350-E350</f>
        <v>0</v>
      </c>
      <c r="G350" s="4">
        <v>0</v>
      </c>
      <c r="H350" s="116">
        <f t="shared" si="31"/>
        <v>0</v>
      </c>
      <c r="I350" s="13"/>
    </row>
    <row r="351" spans="1:9" ht="15">
      <c r="A351" s="114" t="s">
        <v>1163</v>
      </c>
      <c r="B351" s="8" t="s">
        <v>971</v>
      </c>
      <c r="C351" s="37">
        <v>0</v>
      </c>
      <c r="D351" s="4">
        <v>0</v>
      </c>
      <c r="E351" s="4">
        <v>0</v>
      </c>
      <c r="F351" s="4">
        <f>C351+D351-E351</f>
        <v>0</v>
      </c>
      <c r="G351" s="4">
        <v>0</v>
      </c>
      <c r="H351" s="116">
        <f t="shared" si="31"/>
        <v>0</v>
      </c>
      <c r="I351" s="13"/>
    </row>
    <row r="352" spans="1:9" ht="15">
      <c r="A352" s="114" t="s">
        <v>1164</v>
      </c>
      <c r="B352" s="8" t="s">
        <v>1162</v>
      </c>
      <c r="C352" s="37">
        <v>5476</v>
      </c>
      <c r="D352" s="4">
        <v>0</v>
      </c>
      <c r="E352" s="4">
        <v>5475</v>
      </c>
      <c r="F352" s="4">
        <f>C352+D352-E352</f>
        <v>1</v>
      </c>
      <c r="G352" s="4">
        <v>0</v>
      </c>
      <c r="H352" s="116">
        <f t="shared" si="31"/>
        <v>1</v>
      </c>
      <c r="I352" s="13"/>
    </row>
    <row r="353" spans="1:9" ht="14.25">
      <c r="A353" s="134" t="s">
        <v>747</v>
      </c>
      <c r="B353" s="129" t="s">
        <v>2</v>
      </c>
      <c r="C353" s="43">
        <v>42751</v>
      </c>
      <c r="D353" s="19">
        <f>SUM(D354:D356)</f>
        <v>5476</v>
      </c>
      <c r="E353" s="19">
        <f>SUM(E354:E356)</f>
        <v>0</v>
      </c>
      <c r="F353" s="19">
        <f>SUM(F354:F356)</f>
        <v>48227</v>
      </c>
      <c r="G353" s="19">
        <f>SUM(G354:G356)</f>
        <v>0</v>
      </c>
      <c r="H353" s="150">
        <f>SUM(H354:H356)</f>
        <v>48227</v>
      </c>
      <c r="I353" s="13"/>
    </row>
    <row r="354" spans="1:9" ht="15">
      <c r="A354" s="113" t="s">
        <v>748</v>
      </c>
      <c r="B354" s="6" t="s">
        <v>753</v>
      </c>
      <c r="C354" s="37">
        <v>0</v>
      </c>
      <c r="D354" s="4">
        <v>0</v>
      </c>
      <c r="E354" s="5">
        <v>0</v>
      </c>
      <c r="F354" s="4">
        <f>C354+D354-E354</f>
        <v>0</v>
      </c>
      <c r="G354" s="4">
        <v>0</v>
      </c>
      <c r="H354" s="116">
        <f t="shared" si="31"/>
        <v>0</v>
      </c>
      <c r="I354" s="22"/>
    </row>
    <row r="355" spans="1:9" ht="15">
      <c r="A355" s="114" t="s">
        <v>1171</v>
      </c>
      <c r="B355" s="8" t="s">
        <v>971</v>
      </c>
      <c r="C355" s="37">
        <v>0</v>
      </c>
      <c r="D355" s="4">
        <v>0</v>
      </c>
      <c r="E355" s="5">
        <v>0</v>
      </c>
      <c r="F355" s="4">
        <f>C355+D355-E355</f>
        <v>0</v>
      </c>
      <c r="G355" s="4">
        <v>0</v>
      </c>
      <c r="H355" s="116">
        <f>F355-G355</f>
        <v>0</v>
      </c>
      <c r="I355" s="13"/>
    </row>
    <row r="356" spans="1:9" ht="15">
      <c r="A356" s="114" t="s">
        <v>1165</v>
      </c>
      <c r="B356" s="8" t="s">
        <v>1162</v>
      </c>
      <c r="C356" s="37">
        <v>42751</v>
      </c>
      <c r="D356" s="4">
        <v>5476</v>
      </c>
      <c r="E356" s="5">
        <v>0</v>
      </c>
      <c r="F356" s="4">
        <f>C356+D356-E356</f>
        <v>48227</v>
      </c>
      <c r="G356" s="4">
        <v>0</v>
      </c>
      <c r="H356" s="116">
        <f t="shared" si="31"/>
        <v>48227</v>
      </c>
      <c r="I356" s="13"/>
    </row>
    <row r="357" spans="1:10" ht="15">
      <c r="A357" s="143" t="s">
        <v>165</v>
      </c>
      <c r="B357" s="129" t="s">
        <v>126</v>
      </c>
      <c r="C357" s="45">
        <v>18823480</v>
      </c>
      <c r="D357" s="160">
        <f>D358+D364+D371+D400+D463</f>
        <v>19608959</v>
      </c>
      <c r="E357" s="160">
        <f>E358+E364+E371+E400+E463</f>
        <v>13349850</v>
      </c>
      <c r="F357" s="160">
        <f>F358+F364+F371+F400+F463</f>
        <v>25082589</v>
      </c>
      <c r="G357" s="160">
        <f>G358+G364+G371+G400+G463</f>
        <v>12733034</v>
      </c>
      <c r="H357" s="173">
        <f>H358+H364+H371+H400+H463</f>
        <v>12349555</v>
      </c>
      <c r="I357" s="13"/>
      <c r="J357" s="20"/>
    </row>
    <row r="358" spans="1:9" ht="15">
      <c r="A358" s="143" t="s">
        <v>166</v>
      </c>
      <c r="B358" s="129" t="s">
        <v>127</v>
      </c>
      <c r="C358" s="41">
        <v>2778035</v>
      </c>
      <c r="D358" s="18">
        <f>D359+D361</f>
        <v>7425358</v>
      </c>
      <c r="E358" s="18">
        <f>E359+E361</f>
        <v>5168530</v>
      </c>
      <c r="F358" s="18">
        <f>F359+F361</f>
        <v>5034863</v>
      </c>
      <c r="G358" s="18">
        <f>G359+G361</f>
        <v>5034863</v>
      </c>
      <c r="H358" s="131">
        <f>H359+H361</f>
        <v>0</v>
      </c>
      <c r="I358" s="13"/>
    </row>
    <row r="359" spans="1:12" s="2" customFormat="1" ht="15">
      <c r="A359" s="143" t="s">
        <v>167</v>
      </c>
      <c r="B359" s="129" t="s">
        <v>168</v>
      </c>
      <c r="C359" s="41">
        <v>106</v>
      </c>
      <c r="D359" s="18">
        <f>D360</f>
        <v>129177</v>
      </c>
      <c r="E359" s="18">
        <f>E360</f>
        <v>122041</v>
      </c>
      <c r="F359" s="18">
        <f>F360</f>
        <v>7242</v>
      </c>
      <c r="G359" s="18">
        <f>G360</f>
        <v>7242</v>
      </c>
      <c r="H359" s="131">
        <f>H360</f>
        <v>0</v>
      </c>
      <c r="I359" s="13"/>
      <c r="J359" s="26"/>
      <c r="K359" s="26"/>
      <c r="L359" s="23"/>
    </row>
    <row r="360" spans="1:9" ht="15">
      <c r="A360" s="144" t="s">
        <v>169</v>
      </c>
      <c r="B360" s="6" t="s">
        <v>170</v>
      </c>
      <c r="C360" s="37">
        <v>106</v>
      </c>
      <c r="D360" s="4">
        <v>129177</v>
      </c>
      <c r="E360" s="4">
        <v>122041</v>
      </c>
      <c r="F360" s="4">
        <f>C360+D360-E360</f>
        <v>7242</v>
      </c>
      <c r="G360" s="4">
        <v>7242</v>
      </c>
      <c r="H360" s="116">
        <v>0</v>
      </c>
      <c r="I360" s="13"/>
    </row>
    <row r="361" spans="1:9" ht="15">
      <c r="A361" s="143" t="s">
        <v>171</v>
      </c>
      <c r="B361" s="129" t="s">
        <v>110</v>
      </c>
      <c r="C361" s="41">
        <v>2777929</v>
      </c>
      <c r="D361" s="18">
        <f>D362+D363</f>
        <v>7296181</v>
      </c>
      <c r="E361" s="18">
        <f>E362+E363</f>
        <v>5046489</v>
      </c>
      <c r="F361" s="18">
        <f>F362+F363</f>
        <v>5027621</v>
      </c>
      <c r="G361" s="18">
        <f>G362+G363</f>
        <v>5027621</v>
      </c>
      <c r="H361" s="131">
        <f>H362+H363</f>
        <v>0</v>
      </c>
      <c r="I361" s="13"/>
    </row>
    <row r="362" spans="1:9" ht="15">
      <c r="A362" s="145">
        <v>111005</v>
      </c>
      <c r="B362" s="6" t="s">
        <v>111</v>
      </c>
      <c r="C362" s="37">
        <v>1744080</v>
      </c>
      <c r="D362" s="4">
        <v>4386555</v>
      </c>
      <c r="E362" s="4">
        <v>4467925</v>
      </c>
      <c r="F362" s="4">
        <f>C362+D362-E362</f>
        <v>1662710</v>
      </c>
      <c r="G362" s="4">
        <v>1662710</v>
      </c>
      <c r="H362" s="116">
        <v>0</v>
      </c>
      <c r="I362" s="13"/>
    </row>
    <row r="363" spans="1:9" ht="15">
      <c r="A363" s="145">
        <v>111006</v>
      </c>
      <c r="B363" s="6" t="s">
        <v>112</v>
      </c>
      <c r="C363" s="37">
        <v>1033849</v>
      </c>
      <c r="D363" s="4">
        <v>2909626</v>
      </c>
      <c r="E363" s="4">
        <v>578564</v>
      </c>
      <c r="F363" s="4">
        <f>C363+D363-E363</f>
        <v>3364911</v>
      </c>
      <c r="G363" s="4">
        <v>3364911</v>
      </c>
      <c r="H363" s="116">
        <v>0</v>
      </c>
      <c r="I363" s="13"/>
    </row>
    <row r="364" spans="1:9" ht="15">
      <c r="A364" s="143" t="s">
        <v>172</v>
      </c>
      <c r="B364" s="129" t="s">
        <v>750</v>
      </c>
      <c r="C364" s="41">
        <v>443763</v>
      </c>
      <c r="D364" s="18">
        <f>D365+D367+D369</f>
        <v>2424055</v>
      </c>
      <c r="E364" s="18">
        <f>E365+E367+E369</f>
        <v>1609587</v>
      </c>
      <c r="F364" s="18">
        <f>F365+F367+F369</f>
        <v>1258231</v>
      </c>
      <c r="G364" s="18">
        <f>G365+G367+G369</f>
        <v>804793</v>
      </c>
      <c r="H364" s="131">
        <f>H365+H367+H369</f>
        <v>453438</v>
      </c>
      <c r="I364" s="13"/>
    </row>
    <row r="365" spans="1:9" ht="15">
      <c r="A365" s="146" t="s">
        <v>1178</v>
      </c>
      <c r="B365" s="130" t="s">
        <v>1179</v>
      </c>
      <c r="C365" s="41">
        <v>0</v>
      </c>
      <c r="D365" s="18">
        <f>D366</f>
        <v>2414380</v>
      </c>
      <c r="E365" s="18">
        <f>E366</f>
        <v>1609587</v>
      </c>
      <c r="F365" s="18">
        <f>F366</f>
        <v>804793</v>
      </c>
      <c r="G365" s="18">
        <f>G366</f>
        <v>804793</v>
      </c>
      <c r="H365" s="131">
        <v>0</v>
      </c>
      <c r="I365" s="13"/>
    </row>
    <row r="366" spans="1:9" ht="15">
      <c r="A366" s="147" t="s">
        <v>1177</v>
      </c>
      <c r="B366" s="8" t="s">
        <v>1180</v>
      </c>
      <c r="C366" s="37">
        <v>0</v>
      </c>
      <c r="D366" s="148">
        <v>2414380</v>
      </c>
      <c r="E366" s="148">
        <v>1609587</v>
      </c>
      <c r="F366" s="4">
        <f>C366+D366-E366</f>
        <v>804793</v>
      </c>
      <c r="G366" s="148">
        <v>804793</v>
      </c>
      <c r="H366" s="149">
        <v>0</v>
      </c>
      <c r="I366" s="13"/>
    </row>
    <row r="367" spans="1:9" ht="14.25">
      <c r="A367" s="146" t="s">
        <v>751</v>
      </c>
      <c r="B367" s="129" t="s">
        <v>752</v>
      </c>
      <c r="C367" s="43">
        <v>438763</v>
      </c>
      <c r="D367" s="19">
        <f>D368</f>
        <v>9675</v>
      </c>
      <c r="E367" s="19">
        <f>E368</f>
        <v>0</v>
      </c>
      <c r="F367" s="19">
        <f>F368</f>
        <v>448438</v>
      </c>
      <c r="G367" s="19">
        <f>G368</f>
        <v>0</v>
      </c>
      <c r="H367" s="150">
        <f>H368</f>
        <v>448438</v>
      </c>
      <c r="I367" s="13"/>
    </row>
    <row r="368" spans="1:11" ht="15">
      <c r="A368" s="144" t="s">
        <v>3</v>
      </c>
      <c r="B368" s="6" t="s">
        <v>173</v>
      </c>
      <c r="C368" s="37">
        <v>438763</v>
      </c>
      <c r="D368" s="4">
        <v>9675</v>
      </c>
      <c r="E368" s="4">
        <v>0</v>
      </c>
      <c r="F368" s="4">
        <f>C368+D368-E368</f>
        <v>448438</v>
      </c>
      <c r="G368" s="4">
        <v>0</v>
      </c>
      <c r="H368" s="116">
        <f>F368-G368</f>
        <v>448438</v>
      </c>
      <c r="I368" s="13"/>
      <c r="K368" s="20"/>
    </row>
    <row r="369" spans="1:9" ht="15">
      <c r="A369" s="151">
        <v>120700</v>
      </c>
      <c r="B369" s="129" t="s">
        <v>4</v>
      </c>
      <c r="C369" s="41">
        <v>5000</v>
      </c>
      <c r="D369" s="18">
        <f>D370</f>
        <v>0</v>
      </c>
      <c r="E369" s="18">
        <f>E370</f>
        <v>0</v>
      </c>
      <c r="F369" s="18">
        <f>F370</f>
        <v>5000</v>
      </c>
      <c r="G369" s="18">
        <f>G370</f>
        <v>0</v>
      </c>
      <c r="H369" s="131">
        <f>H370</f>
        <v>5000</v>
      </c>
      <c r="I369" s="13"/>
    </row>
    <row r="370" spans="1:9" ht="15">
      <c r="A370" s="145" t="s">
        <v>5</v>
      </c>
      <c r="B370" s="6" t="s">
        <v>6</v>
      </c>
      <c r="C370" s="37">
        <v>5000</v>
      </c>
      <c r="D370" s="4">
        <v>0</v>
      </c>
      <c r="E370" s="4">
        <v>0</v>
      </c>
      <c r="F370" s="4">
        <f>C370+D370-E370</f>
        <v>5000</v>
      </c>
      <c r="G370" s="4">
        <v>0</v>
      </c>
      <c r="H370" s="116">
        <v>5000</v>
      </c>
      <c r="I370" s="13"/>
    </row>
    <row r="371" spans="1:9" ht="15">
      <c r="A371" s="143" t="s">
        <v>174</v>
      </c>
      <c r="B371" s="129" t="s">
        <v>128</v>
      </c>
      <c r="C371" s="41">
        <v>3711439</v>
      </c>
      <c r="D371" s="18">
        <f>D372+D379+D382+D384+D390+D395+D398</f>
        <v>9434693</v>
      </c>
      <c r="E371" s="18">
        <f>E372+E379+E382+E384+E390+E395+E398</f>
        <v>6236710</v>
      </c>
      <c r="F371" s="18">
        <f>F372+F379+F382+F384+F390+F395+F398</f>
        <v>6909422</v>
      </c>
      <c r="G371" s="18">
        <f>G372+G379+G382+G384+G390+G395+G398</f>
        <v>6799495</v>
      </c>
      <c r="H371" s="131">
        <f>H372+H379+H382+H384+H390+H395+H398</f>
        <v>109927</v>
      </c>
      <c r="I371" s="13"/>
    </row>
    <row r="372" spans="1:9" ht="15">
      <c r="A372" s="143" t="s">
        <v>175</v>
      </c>
      <c r="B372" s="129" t="s">
        <v>176</v>
      </c>
      <c r="C372" s="41">
        <v>2099725</v>
      </c>
      <c r="D372" s="18">
        <f>SUM(D373:D378)</f>
        <v>7438114</v>
      </c>
      <c r="E372" s="18">
        <f>SUM(E373:E378)</f>
        <v>5362073</v>
      </c>
      <c r="F372" s="18">
        <f>SUM(F373:F378)</f>
        <v>4175766</v>
      </c>
      <c r="G372" s="18">
        <f>SUM(G373:G378)</f>
        <v>4175766</v>
      </c>
      <c r="H372" s="131">
        <f>SUM(H373:H378)</f>
        <v>0</v>
      </c>
      <c r="I372" s="13"/>
    </row>
    <row r="373" spans="1:9" ht="15">
      <c r="A373" s="145" t="s">
        <v>7</v>
      </c>
      <c r="B373" s="6" t="s">
        <v>8</v>
      </c>
      <c r="C373" s="37">
        <v>1391045</v>
      </c>
      <c r="D373" s="4">
        <v>2973644</v>
      </c>
      <c r="E373" s="4">
        <v>1403164</v>
      </c>
      <c r="F373" s="5">
        <f aca="true" t="shared" si="32" ref="F373:F378">C373+D373-E373</f>
        <v>2961525</v>
      </c>
      <c r="G373" s="4">
        <v>2961525</v>
      </c>
      <c r="H373" s="116">
        <v>0</v>
      </c>
      <c r="I373" s="13"/>
    </row>
    <row r="374" spans="1:9" ht="15">
      <c r="A374" s="144" t="s">
        <v>9</v>
      </c>
      <c r="B374" s="6" t="s">
        <v>370</v>
      </c>
      <c r="C374" s="37">
        <v>77</v>
      </c>
      <c r="D374" s="4">
        <v>328</v>
      </c>
      <c r="E374" s="4">
        <v>0</v>
      </c>
      <c r="F374" s="4">
        <f t="shared" si="32"/>
        <v>405</v>
      </c>
      <c r="G374" s="4">
        <v>405</v>
      </c>
      <c r="H374" s="116">
        <v>0</v>
      </c>
      <c r="I374" s="13"/>
    </row>
    <row r="375" spans="1:9" ht="15">
      <c r="A375" s="145" t="s">
        <v>10</v>
      </c>
      <c r="B375" s="6" t="s">
        <v>177</v>
      </c>
      <c r="C375" s="37">
        <v>401685</v>
      </c>
      <c r="D375" s="4">
        <v>12509</v>
      </c>
      <c r="E375" s="4">
        <v>15467</v>
      </c>
      <c r="F375" s="5">
        <f t="shared" si="32"/>
        <v>398727</v>
      </c>
      <c r="G375" s="5">
        <v>398727</v>
      </c>
      <c r="H375" s="116">
        <v>0</v>
      </c>
      <c r="I375" s="13"/>
    </row>
    <row r="376" spans="1:9" ht="15">
      <c r="A376" s="145" t="s">
        <v>11</v>
      </c>
      <c r="B376" s="6" t="s">
        <v>12</v>
      </c>
      <c r="C376" s="37">
        <v>153554</v>
      </c>
      <c r="D376" s="4">
        <v>0</v>
      </c>
      <c r="E376" s="4">
        <v>0</v>
      </c>
      <c r="F376" s="4">
        <f t="shared" si="32"/>
        <v>153554</v>
      </c>
      <c r="G376" s="4">
        <v>153554</v>
      </c>
      <c r="H376" s="116">
        <v>0</v>
      </c>
      <c r="I376" s="13"/>
    </row>
    <row r="377" spans="1:9" ht="15">
      <c r="A377" s="174" t="s">
        <v>178</v>
      </c>
      <c r="B377" s="6" t="s">
        <v>13</v>
      </c>
      <c r="C377" s="37">
        <v>41117</v>
      </c>
      <c r="D377" s="4">
        <v>42212</v>
      </c>
      <c r="E377" s="4">
        <v>58127</v>
      </c>
      <c r="F377" s="4">
        <f t="shared" si="32"/>
        <v>25202</v>
      </c>
      <c r="G377" s="4">
        <v>25202</v>
      </c>
      <c r="H377" s="116">
        <v>0</v>
      </c>
      <c r="I377" s="13"/>
    </row>
    <row r="378" spans="1:9" ht="15">
      <c r="A378" s="145" t="s">
        <v>14</v>
      </c>
      <c r="B378" s="6" t="s">
        <v>15</v>
      </c>
      <c r="C378" s="37">
        <v>112247</v>
      </c>
      <c r="D378" s="4">
        <v>4409421</v>
      </c>
      <c r="E378" s="4">
        <v>3885315</v>
      </c>
      <c r="F378" s="4">
        <f t="shared" si="32"/>
        <v>636353</v>
      </c>
      <c r="G378" s="4">
        <v>636353</v>
      </c>
      <c r="H378" s="116">
        <v>0</v>
      </c>
      <c r="I378" s="13"/>
    </row>
    <row r="379" spans="1:9" ht="15">
      <c r="A379" s="143" t="s">
        <v>1319</v>
      </c>
      <c r="B379" s="129" t="s">
        <v>1320</v>
      </c>
      <c r="C379" s="41">
        <v>0</v>
      </c>
      <c r="D379" s="18">
        <f>SUM(D380:D381)</f>
        <v>1308832</v>
      </c>
      <c r="E379" s="18">
        <f>SUM(E380:E381)</f>
        <v>669416</v>
      </c>
      <c r="F379" s="18">
        <f>SUM(F380:F381)</f>
        <v>639416</v>
      </c>
      <c r="G379" s="18">
        <f>SUM(G380:G381)</f>
        <v>639416</v>
      </c>
      <c r="H379" s="131">
        <f>SUM(H380:H385)</f>
        <v>0</v>
      </c>
      <c r="I379" s="13"/>
    </row>
    <row r="380" spans="1:9" ht="15">
      <c r="A380" s="114" t="s">
        <v>1321</v>
      </c>
      <c r="B380" s="8" t="s">
        <v>823</v>
      </c>
      <c r="C380" s="37">
        <v>0</v>
      </c>
      <c r="D380" s="4">
        <v>1278832</v>
      </c>
      <c r="E380" s="4">
        <v>639416</v>
      </c>
      <c r="F380" s="4">
        <f>C380+D380-E380</f>
        <v>639416</v>
      </c>
      <c r="G380" s="4">
        <v>639416</v>
      </c>
      <c r="H380" s="116">
        <v>0</v>
      </c>
      <c r="I380" s="13"/>
    </row>
    <row r="381" spans="1:9" ht="15">
      <c r="A381" s="114" t="s">
        <v>1322</v>
      </c>
      <c r="B381" s="8" t="s">
        <v>1323</v>
      </c>
      <c r="C381" s="37">
        <v>0</v>
      </c>
      <c r="D381" s="4">
        <v>30000</v>
      </c>
      <c r="E381" s="4">
        <v>30000</v>
      </c>
      <c r="F381" s="4">
        <f>C381+D381-E381</f>
        <v>0</v>
      </c>
      <c r="G381" s="4">
        <v>0</v>
      </c>
      <c r="H381" s="116">
        <v>0</v>
      </c>
      <c r="I381" s="13"/>
    </row>
    <row r="382" spans="1:9" ht="15">
      <c r="A382" s="143" t="s">
        <v>180</v>
      </c>
      <c r="B382" s="129" t="s">
        <v>181</v>
      </c>
      <c r="C382" s="41">
        <v>0</v>
      </c>
      <c r="D382" s="18">
        <f>D383</f>
        <v>0</v>
      </c>
      <c r="E382" s="18">
        <f>E383</f>
        <v>0</v>
      </c>
      <c r="F382" s="18">
        <f>F383</f>
        <v>0</v>
      </c>
      <c r="G382" s="18">
        <f>G383</f>
        <v>0</v>
      </c>
      <c r="H382" s="131">
        <f>H383</f>
        <v>0</v>
      </c>
      <c r="I382" s="13"/>
    </row>
    <row r="383" spans="1:9" ht="15">
      <c r="A383" s="145" t="s">
        <v>16</v>
      </c>
      <c r="B383" s="6" t="s">
        <v>17</v>
      </c>
      <c r="C383" s="37">
        <v>0</v>
      </c>
      <c r="D383" s="4">
        <v>0</v>
      </c>
      <c r="E383" s="4">
        <v>0</v>
      </c>
      <c r="F383" s="4">
        <f>C383+D383-E383</f>
        <v>0</v>
      </c>
      <c r="G383" s="5">
        <v>0</v>
      </c>
      <c r="H383" s="116">
        <v>0</v>
      </c>
      <c r="I383" s="13"/>
    </row>
    <row r="384" spans="1:9" ht="15">
      <c r="A384" s="143" t="s">
        <v>182</v>
      </c>
      <c r="B384" s="129" t="s">
        <v>183</v>
      </c>
      <c r="C384" s="41">
        <v>1480319</v>
      </c>
      <c r="D384" s="18">
        <f>SUM(D385:D389)</f>
        <v>659349</v>
      </c>
      <c r="E384" s="18">
        <f>SUM(E385:E389)</f>
        <v>159497</v>
      </c>
      <c r="F384" s="18">
        <f>SUM(F385:F389)</f>
        <v>1980171</v>
      </c>
      <c r="G384" s="18">
        <f>SUM(G385:G389)</f>
        <v>1980171</v>
      </c>
      <c r="H384" s="131">
        <f>SUM(H385:H387)</f>
        <v>0</v>
      </c>
      <c r="I384" s="13"/>
    </row>
    <row r="385" spans="1:9" ht="15">
      <c r="A385" s="144" t="s">
        <v>184</v>
      </c>
      <c r="B385" s="6" t="s">
        <v>185</v>
      </c>
      <c r="C385" s="37">
        <v>453211</v>
      </c>
      <c r="D385" s="4">
        <v>252220</v>
      </c>
      <c r="E385" s="4">
        <v>0</v>
      </c>
      <c r="F385" s="4">
        <f>C385+D385-E385</f>
        <v>705431</v>
      </c>
      <c r="G385" s="4">
        <v>705431</v>
      </c>
      <c r="H385" s="116">
        <v>0</v>
      </c>
      <c r="I385" s="13"/>
    </row>
    <row r="386" spans="1:9" ht="15">
      <c r="A386" s="144" t="s">
        <v>186</v>
      </c>
      <c r="B386" s="6" t="s">
        <v>187</v>
      </c>
      <c r="C386" s="37">
        <v>2412</v>
      </c>
      <c r="D386" s="4">
        <v>39703</v>
      </c>
      <c r="E386" s="4">
        <v>28174</v>
      </c>
      <c r="F386" s="4">
        <f>C386+D386-E386</f>
        <v>13941</v>
      </c>
      <c r="G386" s="4">
        <v>13941</v>
      </c>
      <c r="H386" s="116">
        <v>0</v>
      </c>
      <c r="I386" s="13"/>
    </row>
    <row r="387" spans="1:10" ht="15">
      <c r="A387" s="144" t="s">
        <v>188</v>
      </c>
      <c r="B387" s="6" t="s">
        <v>189</v>
      </c>
      <c r="C387" s="37">
        <v>1050</v>
      </c>
      <c r="D387" s="4">
        <v>15010</v>
      </c>
      <c r="E387" s="4">
        <v>10040</v>
      </c>
      <c r="F387" s="4">
        <f>C387+D387-E387</f>
        <v>6020</v>
      </c>
      <c r="G387" s="5">
        <v>6020</v>
      </c>
      <c r="H387" s="117">
        <v>0</v>
      </c>
      <c r="I387" s="13"/>
      <c r="J387" s="14"/>
    </row>
    <row r="388" spans="1:9" ht="15">
      <c r="A388" s="114" t="s">
        <v>1181</v>
      </c>
      <c r="B388" s="8" t="s">
        <v>1182</v>
      </c>
      <c r="C388" s="37">
        <v>1019885</v>
      </c>
      <c r="D388" s="4">
        <v>352416</v>
      </c>
      <c r="E388" s="4">
        <v>121283</v>
      </c>
      <c r="F388" s="4">
        <f>C388+D388-E388</f>
        <v>1251018</v>
      </c>
      <c r="G388" s="5">
        <v>1251018</v>
      </c>
      <c r="H388" s="117">
        <v>0</v>
      </c>
      <c r="I388" s="13"/>
    </row>
    <row r="389" spans="1:10" ht="15">
      <c r="A389" s="114" t="s">
        <v>1205</v>
      </c>
      <c r="B389" s="8" t="s">
        <v>1206</v>
      </c>
      <c r="C389" s="37">
        <v>3761</v>
      </c>
      <c r="D389" s="4">
        <v>0</v>
      </c>
      <c r="E389" s="4">
        <v>0</v>
      </c>
      <c r="F389" s="4">
        <f>C389+D389-E389</f>
        <v>3761</v>
      </c>
      <c r="G389" s="5">
        <v>3761</v>
      </c>
      <c r="H389" s="117">
        <v>0</v>
      </c>
      <c r="I389" s="13"/>
      <c r="J389" s="30"/>
    </row>
    <row r="390" spans="1:9" ht="15">
      <c r="A390" s="143" t="s">
        <v>190</v>
      </c>
      <c r="B390" s="129" t="s">
        <v>18</v>
      </c>
      <c r="C390" s="41">
        <v>163</v>
      </c>
      <c r="D390" s="18">
        <f>SUM(D391:D394)</f>
        <v>186</v>
      </c>
      <c r="E390" s="18">
        <f>SUM(E391:E394)</f>
        <v>349</v>
      </c>
      <c r="F390" s="18">
        <f>SUM(F391:F394)</f>
        <v>0</v>
      </c>
      <c r="G390" s="18">
        <f>SUM(G391:G394)</f>
        <v>0</v>
      </c>
      <c r="H390" s="131">
        <f>H391+H393+H394</f>
        <v>0</v>
      </c>
      <c r="I390" s="13"/>
    </row>
    <row r="391" spans="1:13" ht="15">
      <c r="A391" s="144" t="s">
        <v>191</v>
      </c>
      <c r="B391" s="6" t="s">
        <v>20</v>
      </c>
      <c r="C391" s="37">
        <v>95</v>
      </c>
      <c r="D391" s="4">
        <v>177</v>
      </c>
      <c r="E391" s="4">
        <v>272</v>
      </c>
      <c r="F391" s="4">
        <f>C391+D391-E391</f>
        <v>0</v>
      </c>
      <c r="G391" s="4">
        <v>0</v>
      </c>
      <c r="H391" s="116">
        <v>0</v>
      </c>
      <c r="I391" s="13"/>
      <c r="M391" s="17"/>
    </row>
    <row r="392" spans="1:13" ht="15">
      <c r="A392" s="114" t="s">
        <v>1293</v>
      </c>
      <c r="B392" s="8" t="s">
        <v>1294</v>
      </c>
      <c r="C392" s="37">
        <v>68</v>
      </c>
      <c r="D392" s="4">
        <v>9</v>
      </c>
      <c r="E392" s="4">
        <v>77</v>
      </c>
      <c r="F392" s="4">
        <f>C392+D392-E392</f>
        <v>0</v>
      </c>
      <c r="G392" s="4">
        <v>0</v>
      </c>
      <c r="H392" s="116">
        <v>0</v>
      </c>
      <c r="I392" s="13"/>
      <c r="M392" s="17"/>
    </row>
    <row r="393" spans="1:13" ht="15">
      <c r="A393" s="175" t="s">
        <v>192</v>
      </c>
      <c r="B393" s="6" t="s">
        <v>19</v>
      </c>
      <c r="C393" s="37">
        <v>0</v>
      </c>
      <c r="D393" s="4">
        <v>0</v>
      </c>
      <c r="E393" s="4">
        <v>0</v>
      </c>
      <c r="F393" s="4">
        <f>C393+D393-E393</f>
        <v>0</v>
      </c>
      <c r="G393" s="4">
        <v>0</v>
      </c>
      <c r="H393" s="116">
        <v>0</v>
      </c>
      <c r="I393" s="13"/>
      <c r="M393" s="17"/>
    </row>
    <row r="394" spans="1:13" ht="15">
      <c r="A394" s="114" t="s">
        <v>1270</v>
      </c>
      <c r="B394" s="8" t="s">
        <v>1292</v>
      </c>
      <c r="C394" s="37">
        <v>0</v>
      </c>
      <c r="D394" s="4">
        <v>0</v>
      </c>
      <c r="E394" s="4">
        <v>0</v>
      </c>
      <c r="F394" s="4">
        <f>C394+D394-E394</f>
        <v>0</v>
      </c>
      <c r="G394" s="4">
        <v>0</v>
      </c>
      <c r="H394" s="116">
        <v>0</v>
      </c>
      <c r="I394" s="13"/>
      <c r="M394" s="17"/>
    </row>
    <row r="395" spans="1:13" ht="15">
      <c r="A395" s="143" t="s">
        <v>193</v>
      </c>
      <c r="B395" s="129" t="s">
        <v>194</v>
      </c>
      <c r="C395" s="41">
        <v>266465</v>
      </c>
      <c r="D395" s="18">
        <f>D396+D397</f>
        <v>5535</v>
      </c>
      <c r="E395" s="18">
        <f>E396+E397</f>
        <v>37200</v>
      </c>
      <c r="F395" s="18">
        <f>F396+F397</f>
        <v>234800</v>
      </c>
      <c r="G395" s="18">
        <f>G396+G397</f>
        <v>5177</v>
      </c>
      <c r="H395" s="131">
        <f>H396+H397</f>
        <v>229623</v>
      </c>
      <c r="I395" s="13"/>
      <c r="M395" s="17"/>
    </row>
    <row r="396" spans="1:13" ht="15">
      <c r="A396" s="145">
        <v>147010</v>
      </c>
      <c r="B396" s="6" t="s">
        <v>21</v>
      </c>
      <c r="C396" s="37">
        <v>0</v>
      </c>
      <c r="D396" s="4">
        <v>0</v>
      </c>
      <c r="E396" s="4">
        <v>0</v>
      </c>
      <c r="F396" s="4">
        <f>C396+D396-E396</f>
        <v>0</v>
      </c>
      <c r="G396" s="4">
        <f>F396-H396</f>
        <v>0</v>
      </c>
      <c r="H396" s="116">
        <v>0</v>
      </c>
      <c r="I396" s="13"/>
      <c r="M396" s="17"/>
    </row>
    <row r="397" spans="1:9" ht="15">
      <c r="A397" s="144" t="s">
        <v>196</v>
      </c>
      <c r="B397" s="6" t="s">
        <v>22</v>
      </c>
      <c r="C397" s="37">
        <v>266465</v>
      </c>
      <c r="D397" s="4">
        <v>5535</v>
      </c>
      <c r="E397" s="4">
        <v>37200</v>
      </c>
      <c r="F397" s="4">
        <f>C397+D397-E397</f>
        <v>234800</v>
      </c>
      <c r="G397" s="4">
        <v>5177</v>
      </c>
      <c r="H397" s="116">
        <v>229623</v>
      </c>
      <c r="I397" s="13"/>
    </row>
    <row r="398" spans="1:9" ht="15">
      <c r="A398" s="143" t="s">
        <v>198</v>
      </c>
      <c r="B398" s="129" t="s">
        <v>199</v>
      </c>
      <c r="C398" s="47">
        <v>-135233</v>
      </c>
      <c r="D398" s="161">
        <f>D399</f>
        <v>22677</v>
      </c>
      <c r="E398" s="161">
        <f>E399</f>
        <v>8175</v>
      </c>
      <c r="F398" s="161">
        <f>F399</f>
        <v>-120731</v>
      </c>
      <c r="G398" s="18">
        <f>G399+G400</f>
        <v>-1035</v>
      </c>
      <c r="H398" s="176">
        <f>H399</f>
        <v>-119696</v>
      </c>
      <c r="I398" s="13"/>
    </row>
    <row r="399" spans="1:9" ht="15">
      <c r="A399" s="144" t="s">
        <v>200</v>
      </c>
      <c r="B399" s="8" t="s">
        <v>22</v>
      </c>
      <c r="C399" s="37">
        <v>-135233</v>
      </c>
      <c r="D399" s="4">
        <v>22677</v>
      </c>
      <c r="E399" s="4">
        <v>8175</v>
      </c>
      <c r="F399" s="4">
        <f>C399+D399-E399</f>
        <v>-120731</v>
      </c>
      <c r="G399" s="5">
        <v>-1035</v>
      </c>
      <c r="H399" s="117">
        <v>-119696</v>
      </c>
      <c r="I399" s="13"/>
    </row>
    <row r="400" spans="1:9" ht="15">
      <c r="A400" s="143" t="s">
        <v>201</v>
      </c>
      <c r="B400" s="129" t="s">
        <v>129</v>
      </c>
      <c r="C400" s="41">
        <v>6040455</v>
      </c>
      <c r="D400" s="7">
        <f>D401+D406+D408+D414+D421+D433+D437+D441+D445+D448+D450+D458</f>
        <v>209534</v>
      </c>
      <c r="E400" s="7">
        <f>E401+E406+E408+E414+E421+E433+E437+E441+E445+E448+E450+E458</f>
        <v>200278</v>
      </c>
      <c r="F400" s="7">
        <f>F401+F406+F408+F414+F421+F433+F437+F441+F445+F448+F450+F458</f>
        <v>6049711</v>
      </c>
      <c r="G400" s="7">
        <f>G401+G406+G408+G414+G421+G433+G437+G441+G445+G448+G450+G458</f>
        <v>0</v>
      </c>
      <c r="H400" s="135">
        <f>H401+H406+H408+H414+H421+H433+H437+H441+H445+H448+H450+H458</f>
        <v>6049711</v>
      </c>
      <c r="I400" s="13"/>
    </row>
    <row r="401" spans="1:9" ht="15">
      <c r="A401" s="143" t="s">
        <v>202</v>
      </c>
      <c r="B401" s="129" t="s">
        <v>130</v>
      </c>
      <c r="C401" s="41">
        <v>1707838</v>
      </c>
      <c r="D401" s="18">
        <f>SUM(D402:D405)</f>
        <v>0</v>
      </c>
      <c r="E401" s="18">
        <f>SUM(E402:E405)</f>
        <v>0</v>
      </c>
      <c r="F401" s="18">
        <f>SUM(F402:F405)</f>
        <v>1707838</v>
      </c>
      <c r="G401" s="18">
        <f>SUM(G402:G405)</f>
        <v>0</v>
      </c>
      <c r="H401" s="131">
        <f>SUM(H402:H405)</f>
        <v>1707838</v>
      </c>
      <c r="I401" s="13"/>
    </row>
    <row r="402" spans="1:9" ht="15">
      <c r="A402" s="144" t="s">
        <v>203</v>
      </c>
      <c r="B402" s="6" t="s">
        <v>131</v>
      </c>
      <c r="C402" s="37">
        <v>386242</v>
      </c>
      <c r="D402" s="4">
        <v>0</v>
      </c>
      <c r="E402" s="4">
        <v>0</v>
      </c>
      <c r="F402" s="4">
        <f>C402+D402-E402</f>
        <v>386242</v>
      </c>
      <c r="G402" s="4">
        <v>0</v>
      </c>
      <c r="H402" s="116">
        <f>F402-G402</f>
        <v>386242</v>
      </c>
      <c r="I402" s="13"/>
    </row>
    <row r="403" spans="1:9" ht="15">
      <c r="A403" s="144" t="s">
        <v>204</v>
      </c>
      <c r="B403" s="6" t="s">
        <v>132</v>
      </c>
      <c r="C403" s="37">
        <v>0</v>
      </c>
      <c r="D403" s="4">
        <v>0</v>
      </c>
      <c r="E403" s="4">
        <v>0</v>
      </c>
      <c r="F403" s="4">
        <f>C403+D403-E403</f>
        <v>0</v>
      </c>
      <c r="G403" s="4">
        <v>0</v>
      </c>
      <c r="H403" s="116">
        <f>F403-G403</f>
        <v>0</v>
      </c>
      <c r="I403" s="13"/>
    </row>
    <row r="404" spans="1:9" ht="15">
      <c r="A404" s="144" t="s">
        <v>930</v>
      </c>
      <c r="B404" s="6" t="s">
        <v>931</v>
      </c>
      <c r="C404" s="37">
        <v>1264649</v>
      </c>
      <c r="D404" s="4">
        <v>0</v>
      </c>
      <c r="E404" s="4">
        <v>0</v>
      </c>
      <c r="F404" s="4">
        <f>C404+D404-E404</f>
        <v>1264649</v>
      </c>
      <c r="G404" s="4">
        <v>0</v>
      </c>
      <c r="H404" s="116">
        <f>F404-G404</f>
        <v>1264649</v>
      </c>
      <c r="I404" s="13"/>
    </row>
    <row r="405" spans="1:9" ht="15">
      <c r="A405" s="144" t="s">
        <v>1132</v>
      </c>
      <c r="B405" s="6" t="s">
        <v>1133</v>
      </c>
      <c r="C405" s="37">
        <v>56947</v>
      </c>
      <c r="D405" s="4">
        <v>0</v>
      </c>
      <c r="E405" s="4">
        <v>0</v>
      </c>
      <c r="F405" s="4">
        <f>C405+D405-E405</f>
        <v>56947</v>
      </c>
      <c r="G405" s="4">
        <v>0</v>
      </c>
      <c r="H405" s="116">
        <f>F405-G405</f>
        <v>56947</v>
      </c>
      <c r="I405" s="13"/>
    </row>
    <row r="406" spans="1:9" ht="15">
      <c r="A406" s="143" t="s">
        <v>513</v>
      </c>
      <c r="B406" s="129" t="s">
        <v>514</v>
      </c>
      <c r="C406" s="41">
        <v>0</v>
      </c>
      <c r="D406" s="18">
        <f>D407</f>
        <v>0</v>
      </c>
      <c r="E406" s="18">
        <f>E407</f>
        <v>0</v>
      </c>
      <c r="F406" s="18">
        <f>F407</f>
        <v>0</v>
      </c>
      <c r="G406" s="18">
        <f>G407</f>
        <v>0</v>
      </c>
      <c r="H406" s="131">
        <f>H407</f>
        <v>0</v>
      </c>
      <c r="I406" s="13"/>
    </row>
    <row r="407" spans="1:9" ht="15">
      <c r="A407" s="144" t="s">
        <v>515</v>
      </c>
      <c r="B407" s="6" t="s">
        <v>137</v>
      </c>
      <c r="C407" s="37">
        <v>0</v>
      </c>
      <c r="D407" s="4">
        <v>0</v>
      </c>
      <c r="E407" s="4">
        <v>0</v>
      </c>
      <c r="F407" s="4">
        <f>C407+D407-E407</f>
        <v>0</v>
      </c>
      <c r="G407" s="4">
        <v>0</v>
      </c>
      <c r="H407" s="116">
        <f>F407-G407</f>
        <v>0</v>
      </c>
      <c r="I407" s="13"/>
    </row>
    <row r="408" spans="1:9" ht="15">
      <c r="A408" s="143" t="s">
        <v>205</v>
      </c>
      <c r="B408" s="129" t="s">
        <v>206</v>
      </c>
      <c r="C408" s="41">
        <v>0</v>
      </c>
      <c r="D408" s="18">
        <f>SUM(D409:D413)</f>
        <v>108117</v>
      </c>
      <c r="E408" s="18">
        <f>SUM(E409:E413)</f>
        <v>101417</v>
      </c>
      <c r="F408" s="18">
        <f>SUM(F409:F413)</f>
        <v>6700</v>
      </c>
      <c r="G408" s="18">
        <f>SUM(G409:G413)</f>
        <v>0</v>
      </c>
      <c r="H408" s="131">
        <f>SUM(H409:H413)</f>
        <v>6700</v>
      </c>
      <c r="I408" s="13"/>
    </row>
    <row r="409" spans="1:9" ht="15">
      <c r="A409" s="145" t="s">
        <v>207</v>
      </c>
      <c r="B409" s="6" t="s">
        <v>23</v>
      </c>
      <c r="C409" s="37">
        <v>0</v>
      </c>
      <c r="D409" s="4">
        <v>0</v>
      </c>
      <c r="E409" s="4">
        <v>0</v>
      </c>
      <c r="F409" s="4">
        <f>C409+D409-E409</f>
        <v>0</v>
      </c>
      <c r="G409" s="4">
        <v>0</v>
      </c>
      <c r="H409" s="116">
        <f>F409-G409</f>
        <v>0</v>
      </c>
      <c r="I409" s="13"/>
    </row>
    <row r="410" spans="1:9" ht="15">
      <c r="A410" s="145" t="s">
        <v>1068</v>
      </c>
      <c r="B410" s="6" t="s">
        <v>492</v>
      </c>
      <c r="C410" s="37">
        <v>0</v>
      </c>
      <c r="D410" s="4">
        <v>85803</v>
      </c>
      <c r="E410" s="4">
        <v>85803</v>
      </c>
      <c r="F410" s="4">
        <f>C410+D410-E410</f>
        <v>0</v>
      </c>
      <c r="G410" s="4">
        <v>0</v>
      </c>
      <c r="H410" s="116">
        <f>F410-G410</f>
        <v>0</v>
      </c>
      <c r="I410" s="13"/>
    </row>
    <row r="411" spans="1:9" ht="15">
      <c r="A411" s="145" t="s">
        <v>993</v>
      </c>
      <c r="B411" s="6" t="s">
        <v>53</v>
      </c>
      <c r="C411" s="37">
        <v>0</v>
      </c>
      <c r="D411" s="4">
        <v>3114</v>
      </c>
      <c r="E411" s="4">
        <v>3114</v>
      </c>
      <c r="F411" s="4">
        <f>C411+D411-E411</f>
        <v>0</v>
      </c>
      <c r="G411" s="4">
        <v>0</v>
      </c>
      <c r="H411" s="116">
        <f>F411-G411</f>
        <v>0</v>
      </c>
      <c r="I411" s="13"/>
    </row>
    <row r="412" spans="1:9" ht="15">
      <c r="A412" s="144" t="s">
        <v>208</v>
      </c>
      <c r="B412" s="6" t="s">
        <v>24</v>
      </c>
      <c r="C412" s="37">
        <v>0</v>
      </c>
      <c r="D412" s="4">
        <v>19200</v>
      </c>
      <c r="E412" s="4">
        <v>12500</v>
      </c>
      <c r="F412" s="4">
        <f>C412+D412-E412</f>
        <v>6700</v>
      </c>
      <c r="G412" s="4">
        <v>0</v>
      </c>
      <c r="H412" s="116">
        <f>F412-G412</f>
        <v>6700</v>
      </c>
      <c r="I412" s="13"/>
    </row>
    <row r="413" spans="1:9" ht="15">
      <c r="A413" s="144" t="s">
        <v>508</v>
      </c>
      <c r="B413" s="6" t="s">
        <v>25</v>
      </c>
      <c r="C413" s="37">
        <v>0</v>
      </c>
      <c r="D413" s="4">
        <v>0</v>
      </c>
      <c r="E413" s="4">
        <v>0</v>
      </c>
      <c r="F413" s="4">
        <f>C413+D413-E413</f>
        <v>0</v>
      </c>
      <c r="G413" s="4">
        <v>0</v>
      </c>
      <c r="H413" s="116">
        <f>F413-G413</f>
        <v>0</v>
      </c>
      <c r="I413" s="13"/>
    </row>
    <row r="414" spans="1:9" ht="15">
      <c r="A414" s="143" t="s">
        <v>209</v>
      </c>
      <c r="B414" s="129" t="s">
        <v>133</v>
      </c>
      <c r="C414" s="41">
        <v>6934423</v>
      </c>
      <c r="D414" s="18">
        <f>SUM(D415:D420)</f>
        <v>0</v>
      </c>
      <c r="E414" s="18">
        <f>SUM(E415:E420)</f>
        <v>0</v>
      </c>
      <c r="F414" s="18">
        <f>SUM(F415:F420)</f>
        <v>6934423</v>
      </c>
      <c r="G414" s="18">
        <f>SUM(G415:G420)</f>
        <v>0</v>
      </c>
      <c r="H414" s="131">
        <f>SUM(H415:H420)</f>
        <v>6934423</v>
      </c>
      <c r="I414" s="13"/>
    </row>
    <row r="415" spans="1:9" ht="15">
      <c r="A415" s="144" t="s">
        <v>210</v>
      </c>
      <c r="B415" s="6" t="s">
        <v>26</v>
      </c>
      <c r="C415" s="37">
        <v>4730100</v>
      </c>
      <c r="D415" s="4">
        <v>0</v>
      </c>
      <c r="E415" s="4">
        <v>0</v>
      </c>
      <c r="F415" s="4">
        <f aca="true" t="shared" si="33" ref="F415:F420">C415+D415-E415</f>
        <v>4730100</v>
      </c>
      <c r="G415" s="4">
        <v>0</v>
      </c>
      <c r="H415" s="116">
        <f aca="true" t="shared" si="34" ref="H415:H420">F415-G415</f>
        <v>4730100</v>
      </c>
      <c r="I415" s="13"/>
    </row>
    <row r="416" spans="1:9" ht="15">
      <c r="A416" s="144" t="s">
        <v>211</v>
      </c>
      <c r="B416" s="6" t="s">
        <v>212</v>
      </c>
      <c r="C416" s="37">
        <v>525977</v>
      </c>
      <c r="D416" s="4">
        <v>0</v>
      </c>
      <c r="E416" s="4">
        <v>0</v>
      </c>
      <c r="F416" s="4">
        <f t="shared" si="33"/>
        <v>525977</v>
      </c>
      <c r="G416" s="4">
        <v>0</v>
      </c>
      <c r="H416" s="116">
        <f t="shared" si="34"/>
        <v>525977</v>
      </c>
      <c r="I416" s="13"/>
    </row>
    <row r="417" spans="1:9" ht="15">
      <c r="A417" s="144" t="s">
        <v>213</v>
      </c>
      <c r="B417" s="6" t="s">
        <v>27</v>
      </c>
      <c r="C417" s="37">
        <v>7959</v>
      </c>
      <c r="D417" s="4">
        <v>0</v>
      </c>
      <c r="E417" s="4">
        <v>0</v>
      </c>
      <c r="F417" s="4">
        <f t="shared" si="33"/>
        <v>7959</v>
      </c>
      <c r="G417" s="4">
        <v>0</v>
      </c>
      <c r="H417" s="116">
        <f t="shared" si="34"/>
        <v>7959</v>
      </c>
      <c r="I417" s="13"/>
    </row>
    <row r="418" spans="1:9" ht="15">
      <c r="A418" s="144" t="s">
        <v>214</v>
      </c>
      <c r="B418" s="6" t="s">
        <v>28</v>
      </c>
      <c r="C418" s="37">
        <v>1605041</v>
      </c>
      <c r="D418" s="4">
        <v>0</v>
      </c>
      <c r="E418" s="4">
        <v>0</v>
      </c>
      <c r="F418" s="4">
        <f t="shared" si="33"/>
        <v>1605041</v>
      </c>
      <c r="G418" s="4">
        <v>0</v>
      </c>
      <c r="H418" s="116">
        <f t="shared" si="34"/>
        <v>1605041</v>
      </c>
      <c r="I418" s="13"/>
    </row>
    <row r="419" spans="1:9" ht="15">
      <c r="A419" s="144" t="s">
        <v>215</v>
      </c>
      <c r="B419" s="6" t="s">
        <v>216</v>
      </c>
      <c r="C419" s="37">
        <v>37699</v>
      </c>
      <c r="D419" s="4">
        <v>0</v>
      </c>
      <c r="E419" s="4">
        <v>0</v>
      </c>
      <c r="F419" s="4">
        <f t="shared" si="33"/>
        <v>37699</v>
      </c>
      <c r="G419" s="4">
        <v>0</v>
      </c>
      <c r="H419" s="116">
        <f t="shared" si="34"/>
        <v>37699</v>
      </c>
      <c r="I419" s="13"/>
    </row>
    <row r="420" spans="1:9" ht="15">
      <c r="A420" s="114" t="s">
        <v>1271</v>
      </c>
      <c r="B420" s="8" t="s">
        <v>1272</v>
      </c>
      <c r="C420" s="37">
        <v>27647</v>
      </c>
      <c r="D420" s="4">
        <v>0</v>
      </c>
      <c r="E420" s="4">
        <v>0</v>
      </c>
      <c r="F420" s="4">
        <f t="shared" si="33"/>
        <v>27647</v>
      </c>
      <c r="G420" s="4">
        <v>0</v>
      </c>
      <c r="H420" s="116">
        <f t="shared" si="34"/>
        <v>27647</v>
      </c>
      <c r="I420" s="13"/>
    </row>
    <row r="421" spans="1:9" ht="15">
      <c r="A421" s="143" t="s">
        <v>217</v>
      </c>
      <c r="B421" s="129" t="s">
        <v>134</v>
      </c>
      <c r="C421" s="41">
        <v>898065</v>
      </c>
      <c r="D421" s="18">
        <f>SUM(D422:D432)</f>
        <v>0</v>
      </c>
      <c r="E421" s="18">
        <f>SUM(E422:E432)</f>
        <v>0</v>
      </c>
      <c r="F421" s="18">
        <f>SUM(F422:F432)</f>
        <v>898065</v>
      </c>
      <c r="G421" s="18">
        <f>SUM(G422:G432)</f>
        <v>0</v>
      </c>
      <c r="H421" s="131">
        <f>SUM(H422:H432)</f>
        <v>898065</v>
      </c>
      <c r="I421" s="13"/>
    </row>
    <row r="422" spans="1:9" ht="15">
      <c r="A422" s="144" t="s">
        <v>218</v>
      </c>
      <c r="B422" s="6" t="s">
        <v>29</v>
      </c>
      <c r="C422" s="37">
        <v>352138</v>
      </c>
      <c r="D422" s="4">
        <v>0</v>
      </c>
      <c r="E422" s="4">
        <v>0</v>
      </c>
      <c r="F422" s="4">
        <f aca="true" t="shared" si="35" ref="F422:F432">C422+D422-E422</f>
        <v>352138</v>
      </c>
      <c r="G422" s="4">
        <v>0</v>
      </c>
      <c r="H422" s="116">
        <f aca="true" t="shared" si="36" ref="H422:H432">F422-G422</f>
        <v>352138</v>
      </c>
      <c r="I422" s="13"/>
    </row>
    <row r="423" spans="1:9" ht="15">
      <c r="A423" s="144" t="s">
        <v>219</v>
      </c>
      <c r="B423" s="6" t="s">
        <v>30</v>
      </c>
      <c r="C423" s="37">
        <v>67280</v>
      </c>
      <c r="D423" s="133">
        <v>0</v>
      </c>
      <c r="E423" s="4">
        <v>0</v>
      </c>
      <c r="F423" s="4">
        <f t="shared" si="35"/>
        <v>67280</v>
      </c>
      <c r="G423" s="4">
        <v>0</v>
      </c>
      <c r="H423" s="116">
        <f t="shared" si="36"/>
        <v>67280</v>
      </c>
      <c r="I423" s="13"/>
    </row>
    <row r="424" spans="1:9" ht="15">
      <c r="A424" s="144" t="s">
        <v>220</v>
      </c>
      <c r="B424" s="6" t="s">
        <v>31</v>
      </c>
      <c r="C424" s="37">
        <v>28810</v>
      </c>
      <c r="D424" s="4">
        <v>0</v>
      </c>
      <c r="E424" s="4">
        <v>0</v>
      </c>
      <c r="F424" s="4">
        <f t="shared" si="35"/>
        <v>28810</v>
      </c>
      <c r="G424" s="4">
        <v>0</v>
      </c>
      <c r="H424" s="116">
        <f t="shared" si="36"/>
        <v>28810</v>
      </c>
      <c r="I424" s="13"/>
    </row>
    <row r="425" spans="1:9" ht="15">
      <c r="A425" s="144" t="s">
        <v>221</v>
      </c>
      <c r="B425" s="6" t="s">
        <v>32</v>
      </c>
      <c r="C425" s="37">
        <v>190293</v>
      </c>
      <c r="D425" s="4">
        <v>0</v>
      </c>
      <c r="E425" s="4">
        <v>0</v>
      </c>
      <c r="F425" s="4">
        <f t="shared" si="35"/>
        <v>190293</v>
      </c>
      <c r="G425" s="4">
        <v>0</v>
      </c>
      <c r="H425" s="116">
        <f t="shared" si="36"/>
        <v>190293</v>
      </c>
      <c r="I425" s="13"/>
    </row>
    <row r="426" spans="1:9" ht="15">
      <c r="A426" s="144" t="s">
        <v>222</v>
      </c>
      <c r="B426" s="6" t="s">
        <v>33</v>
      </c>
      <c r="C426" s="37">
        <v>15159</v>
      </c>
      <c r="D426" s="4">
        <v>0</v>
      </c>
      <c r="E426" s="4">
        <v>0</v>
      </c>
      <c r="F426" s="4">
        <f t="shared" si="35"/>
        <v>15159</v>
      </c>
      <c r="G426" s="4">
        <v>0</v>
      </c>
      <c r="H426" s="116">
        <f t="shared" si="36"/>
        <v>15159</v>
      </c>
      <c r="I426" s="13"/>
    </row>
    <row r="427" spans="1:9" ht="15">
      <c r="A427" s="144" t="s">
        <v>223</v>
      </c>
      <c r="B427" s="6" t="s">
        <v>34</v>
      </c>
      <c r="C427" s="37">
        <v>31713</v>
      </c>
      <c r="D427" s="4">
        <v>0</v>
      </c>
      <c r="E427" s="4">
        <v>0</v>
      </c>
      <c r="F427" s="4">
        <f t="shared" si="35"/>
        <v>31713</v>
      </c>
      <c r="G427" s="4">
        <v>0</v>
      </c>
      <c r="H427" s="116">
        <f t="shared" si="36"/>
        <v>31713</v>
      </c>
      <c r="I427" s="13"/>
    </row>
    <row r="428" spans="1:9" ht="15">
      <c r="A428" s="145">
        <v>165520</v>
      </c>
      <c r="B428" s="6" t="s">
        <v>35</v>
      </c>
      <c r="C428" s="37">
        <v>64282</v>
      </c>
      <c r="D428" s="4">
        <v>0</v>
      </c>
      <c r="E428" s="4">
        <v>0</v>
      </c>
      <c r="F428" s="4">
        <f t="shared" si="35"/>
        <v>64282</v>
      </c>
      <c r="G428" s="4">
        <v>0</v>
      </c>
      <c r="H428" s="116">
        <f t="shared" si="36"/>
        <v>64282</v>
      </c>
      <c r="I428" s="13"/>
    </row>
    <row r="429" spans="1:9" ht="15">
      <c r="A429" s="145">
        <v>165521</v>
      </c>
      <c r="B429" s="6" t="s">
        <v>36</v>
      </c>
      <c r="C429" s="37">
        <v>2170</v>
      </c>
      <c r="D429" s="4">
        <v>0</v>
      </c>
      <c r="E429" s="4">
        <v>0</v>
      </c>
      <c r="F429" s="4">
        <f t="shared" si="35"/>
        <v>2170</v>
      </c>
      <c r="G429" s="4">
        <v>0</v>
      </c>
      <c r="H429" s="116">
        <f t="shared" si="36"/>
        <v>2170</v>
      </c>
      <c r="I429" s="13"/>
    </row>
    <row r="430" spans="1:9" ht="15">
      <c r="A430" s="145">
        <v>165522</v>
      </c>
      <c r="B430" s="6" t="s">
        <v>37</v>
      </c>
      <c r="C430" s="37">
        <v>99722</v>
      </c>
      <c r="D430" s="4">
        <v>0</v>
      </c>
      <c r="E430" s="4">
        <v>0</v>
      </c>
      <c r="F430" s="4">
        <f t="shared" si="35"/>
        <v>99722</v>
      </c>
      <c r="G430" s="4">
        <v>0</v>
      </c>
      <c r="H430" s="116">
        <f t="shared" si="36"/>
        <v>99722</v>
      </c>
      <c r="I430" s="13"/>
    </row>
    <row r="431" spans="1:9" ht="15">
      <c r="A431" s="145">
        <v>165523</v>
      </c>
      <c r="B431" s="6" t="s">
        <v>38</v>
      </c>
      <c r="C431" s="37">
        <v>1600</v>
      </c>
      <c r="D431" s="4">
        <v>0</v>
      </c>
      <c r="E431" s="4">
        <v>0</v>
      </c>
      <c r="F431" s="4">
        <f>C431+D431-E431</f>
        <v>1600</v>
      </c>
      <c r="G431" s="4">
        <v>0</v>
      </c>
      <c r="H431" s="116">
        <f t="shared" si="36"/>
        <v>1600</v>
      </c>
      <c r="I431" s="13"/>
    </row>
    <row r="432" spans="1:9" ht="15">
      <c r="A432" s="145" t="s">
        <v>1134</v>
      </c>
      <c r="B432" s="6" t="s">
        <v>1135</v>
      </c>
      <c r="C432" s="37">
        <v>44898</v>
      </c>
      <c r="D432" s="4">
        <v>0</v>
      </c>
      <c r="E432" s="4">
        <v>0</v>
      </c>
      <c r="F432" s="4">
        <f t="shared" si="35"/>
        <v>44898</v>
      </c>
      <c r="G432" s="4">
        <v>0</v>
      </c>
      <c r="H432" s="116">
        <f t="shared" si="36"/>
        <v>44898</v>
      </c>
      <c r="I432" s="13"/>
    </row>
    <row r="433" spans="1:9" ht="15">
      <c r="A433" s="143" t="s">
        <v>224</v>
      </c>
      <c r="B433" s="129" t="s">
        <v>225</v>
      </c>
      <c r="C433" s="41">
        <v>619990</v>
      </c>
      <c r="D433" s="18">
        <f>D434+D435+D436</f>
        <v>85803</v>
      </c>
      <c r="E433" s="18">
        <f>E434+E435+E436</f>
        <v>0</v>
      </c>
      <c r="F433" s="18">
        <f>F434+F435+F436</f>
        <v>705793</v>
      </c>
      <c r="G433" s="18">
        <f>G434+G435+G436</f>
        <v>0</v>
      </c>
      <c r="H433" s="131">
        <f>H434+H435+H436</f>
        <v>705793</v>
      </c>
      <c r="I433" s="13"/>
    </row>
    <row r="434" spans="1:9" ht="15">
      <c r="A434" s="144" t="s">
        <v>226</v>
      </c>
      <c r="B434" s="6" t="s">
        <v>39</v>
      </c>
      <c r="C434" s="37">
        <v>616791</v>
      </c>
      <c r="D434" s="4">
        <v>0</v>
      </c>
      <c r="E434" s="4">
        <v>0</v>
      </c>
      <c r="F434" s="4">
        <f>C434+D434-E434</f>
        <v>616791</v>
      </c>
      <c r="G434" s="4">
        <v>0</v>
      </c>
      <c r="H434" s="116">
        <f>F434-G434</f>
        <v>616791</v>
      </c>
      <c r="I434" s="13"/>
    </row>
    <row r="435" spans="1:9" ht="15">
      <c r="A435" s="144" t="s">
        <v>227</v>
      </c>
      <c r="B435" s="6" t="s">
        <v>40</v>
      </c>
      <c r="C435" s="37">
        <v>3199</v>
      </c>
      <c r="D435" s="4">
        <v>0</v>
      </c>
      <c r="E435" s="4">
        <v>0</v>
      </c>
      <c r="F435" s="4">
        <f>C435+D435-E435</f>
        <v>3199</v>
      </c>
      <c r="G435" s="4">
        <v>0</v>
      </c>
      <c r="H435" s="116">
        <f>F435-G435</f>
        <v>3199</v>
      </c>
      <c r="I435" s="13"/>
    </row>
    <row r="436" spans="1:9" ht="15">
      <c r="A436" s="114" t="s">
        <v>1324</v>
      </c>
      <c r="B436" s="8" t="s">
        <v>1325</v>
      </c>
      <c r="C436" s="37">
        <v>0</v>
      </c>
      <c r="D436" s="4">
        <v>85803</v>
      </c>
      <c r="E436" s="4">
        <v>0</v>
      </c>
      <c r="F436" s="4">
        <f>C436+D436-E436</f>
        <v>85803</v>
      </c>
      <c r="G436" s="4">
        <v>0</v>
      </c>
      <c r="H436" s="116">
        <f>F436-G436</f>
        <v>85803</v>
      </c>
      <c r="I436" s="13"/>
    </row>
    <row r="437" spans="1:9" ht="15">
      <c r="A437" s="143" t="s">
        <v>228</v>
      </c>
      <c r="B437" s="129" t="s">
        <v>41</v>
      </c>
      <c r="C437" s="41">
        <v>383972</v>
      </c>
      <c r="D437" s="18">
        <f>SUM(D438:D440)</f>
        <v>3114</v>
      </c>
      <c r="E437" s="18">
        <f>SUM(E438:E440)</f>
        <v>0</v>
      </c>
      <c r="F437" s="18">
        <f>SUM(F438:F440)</f>
        <v>387086</v>
      </c>
      <c r="G437" s="18">
        <f>SUM(G438:G440)</f>
        <v>0</v>
      </c>
      <c r="H437" s="131">
        <f>SUM(H438:H440)</f>
        <v>387086</v>
      </c>
      <c r="I437" s="13"/>
    </row>
    <row r="438" spans="1:9" ht="15">
      <c r="A438" s="144" t="s">
        <v>229</v>
      </c>
      <c r="B438" s="6" t="s">
        <v>42</v>
      </c>
      <c r="C438" s="37">
        <v>240794</v>
      </c>
      <c r="D438" s="4">
        <v>1954</v>
      </c>
      <c r="E438" s="4">
        <v>0</v>
      </c>
      <c r="F438" s="4">
        <f>C438+D438-E438</f>
        <v>242748</v>
      </c>
      <c r="G438" s="4">
        <v>0</v>
      </c>
      <c r="H438" s="116">
        <f>F438-G438</f>
        <v>242748</v>
      </c>
      <c r="I438" s="13"/>
    </row>
    <row r="439" spans="1:9" ht="15">
      <c r="A439" s="144" t="s">
        <v>230</v>
      </c>
      <c r="B439" s="6" t="s">
        <v>43</v>
      </c>
      <c r="C439" s="37">
        <v>142371</v>
      </c>
      <c r="D439" s="4">
        <v>1160</v>
      </c>
      <c r="E439" s="4">
        <v>0</v>
      </c>
      <c r="F439" s="4">
        <f>C439+D439-E439</f>
        <v>143531</v>
      </c>
      <c r="G439" s="4">
        <v>0</v>
      </c>
      <c r="H439" s="116">
        <f>F439-G439</f>
        <v>143531</v>
      </c>
      <c r="I439" s="13"/>
    </row>
    <row r="440" spans="1:9" ht="15">
      <c r="A440" s="175" t="s">
        <v>231</v>
      </c>
      <c r="B440" s="6" t="s">
        <v>44</v>
      </c>
      <c r="C440" s="37">
        <v>807</v>
      </c>
      <c r="D440" s="4">
        <v>0</v>
      </c>
      <c r="E440" s="4">
        <v>0</v>
      </c>
      <c r="F440" s="4">
        <f>C440+D440-E440</f>
        <v>807</v>
      </c>
      <c r="G440" s="4">
        <v>0</v>
      </c>
      <c r="H440" s="116">
        <f>F440-G440</f>
        <v>807</v>
      </c>
      <c r="I440" s="13"/>
    </row>
    <row r="441" spans="1:9" ht="15">
      <c r="A441" s="143" t="s">
        <v>232</v>
      </c>
      <c r="B441" s="129" t="s">
        <v>45</v>
      </c>
      <c r="C441" s="41">
        <v>1342292</v>
      </c>
      <c r="D441" s="18">
        <f>SUM(D442:D444)</f>
        <v>12500</v>
      </c>
      <c r="E441" s="18">
        <f>SUM(E442:E444)</f>
        <v>0</v>
      </c>
      <c r="F441" s="18">
        <f>SUM(F442:F444)</f>
        <v>1354792</v>
      </c>
      <c r="G441" s="18">
        <f>SUM(G442:G444)</f>
        <v>0</v>
      </c>
      <c r="H441" s="131">
        <f>SUM(H442:H444)</f>
        <v>1354792</v>
      </c>
      <c r="I441" s="13"/>
    </row>
    <row r="442" spans="1:9" ht="15">
      <c r="A442" s="144" t="s">
        <v>233</v>
      </c>
      <c r="B442" s="6" t="s">
        <v>46</v>
      </c>
      <c r="C442" s="37">
        <v>258596</v>
      </c>
      <c r="D442" s="4">
        <v>12500</v>
      </c>
      <c r="E442" s="4">
        <v>0</v>
      </c>
      <c r="F442" s="4">
        <f>C442+D442-E442</f>
        <v>271096</v>
      </c>
      <c r="G442" s="4">
        <v>0</v>
      </c>
      <c r="H442" s="116">
        <f>F442-G442</f>
        <v>271096</v>
      </c>
      <c r="I442" s="13"/>
    </row>
    <row r="443" spans="1:9" ht="15">
      <c r="A443" s="144" t="s">
        <v>234</v>
      </c>
      <c r="B443" s="6" t="s">
        <v>47</v>
      </c>
      <c r="C443" s="37">
        <v>1080953</v>
      </c>
      <c r="D443" s="4">
        <v>0</v>
      </c>
      <c r="E443" s="4">
        <v>0</v>
      </c>
      <c r="F443" s="4">
        <f>C443+D443-E443</f>
        <v>1080953</v>
      </c>
      <c r="G443" s="4">
        <v>0</v>
      </c>
      <c r="H443" s="116">
        <f>F443-G443</f>
        <v>1080953</v>
      </c>
      <c r="I443" s="13"/>
    </row>
    <row r="444" spans="1:9" ht="15">
      <c r="A444" s="175" t="s">
        <v>235</v>
      </c>
      <c r="B444" s="6" t="s">
        <v>48</v>
      </c>
      <c r="C444" s="37">
        <v>2743</v>
      </c>
      <c r="D444" s="4">
        <v>0</v>
      </c>
      <c r="E444" s="4">
        <v>0</v>
      </c>
      <c r="F444" s="4">
        <f>C444+D444-E444</f>
        <v>2743</v>
      </c>
      <c r="G444" s="4">
        <v>0</v>
      </c>
      <c r="H444" s="116">
        <f>F444-G444</f>
        <v>2743</v>
      </c>
      <c r="I444" s="13"/>
    </row>
    <row r="445" spans="1:9" ht="15">
      <c r="A445" s="143" t="s">
        <v>236</v>
      </c>
      <c r="B445" s="129" t="s">
        <v>49</v>
      </c>
      <c r="C445" s="41">
        <v>470996</v>
      </c>
      <c r="D445" s="18">
        <f>D446+D447</f>
        <v>0</v>
      </c>
      <c r="E445" s="18">
        <f>E446+E447</f>
        <v>0</v>
      </c>
      <c r="F445" s="18">
        <f>F446+F447</f>
        <v>470996</v>
      </c>
      <c r="G445" s="18">
        <f>G446+G447</f>
        <v>0</v>
      </c>
      <c r="H445" s="131">
        <f>H446+H447</f>
        <v>470996</v>
      </c>
      <c r="I445" s="13"/>
    </row>
    <row r="446" spans="1:9" ht="15">
      <c r="A446" s="144" t="s">
        <v>237</v>
      </c>
      <c r="B446" s="6" t="s">
        <v>135</v>
      </c>
      <c r="C446" s="37">
        <v>458242</v>
      </c>
      <c r="D446" s="4">
        <v>0</v>
      </c>
      <c r="E446" s="4">
        <v>0</v>
      </c>
      <c r="F446" s="4">
        <f>C446+D446-E446</f>
        <v>458242</v>
      </c>
      <c r="G446" s="4">
        <v>0</v>
      </c>
      <c r="H446" s="116">
        <f>F446-G446</f>
        <v>458242</v>
      </c>
      <c r="I446" s="13"/>
    </row>
    <row r="447" spans="1:13" ht="15">
      <c r="A447" s="145">
        <v>167504</v>
      </c>
      <c r="B447" s="6" t="s">
        <v>50</v>
      </c>
      <c r="C447" s="37">
        <v>12754</v>
      </c>
      <c r="D447" s="4">
        <v>0</v>
      </c>
      <c r="E447" s="4">
        <v>0</v>
      </c>
      <c r="F447" s="4">
        <f>C447+D447-E447</f>
        <v>12754</v>
      </c>
      <c r="G447" s="4">
        <v>0</v>
      </c>
      <c r="H447" s="116">
        <f>F447-G447</f>
        <v>12754</v>
      </c>
      <c r="I447" s="13"/>
      <c r="M447" s="17"/>
    </row>
    <row r="448" spans="1:13" ht="15">
      <c r="A448" s="143" t="s">
        <v>238</v>
      </c>
      <c r="B448" s="129" t="s">
        <v>51</v>
      </c>
      <c r="C448" s="41">
        <v>18772</v>
      </c>
      <c r="D448" s="18">
        <f>D449</f>
        <v>0</v>
      </c>
      <c r="E448" s="18">
        <f>E449</f>
        <v>0</v>
      </c>
      <c r="F448" s="18">
        <f>F449</f>
        <v>18772</v>
      </c>
      <c r="G448" s="18">
        <f>G449</f>
        <v>0</v>
      </c>
      <c r="H448" s="131">
        <f>H449</f>
        <v>18772</v>
      </c>
      <c r="I448" s="13"/>
      <c r="M448" s="17"/>
    </row>
    <row r="449" spans="1:13" ht="15">
      <c r="A449" s="144" t="s">
        <v>239</v>
      </c>
      <c r="B449" s="6" t="s">
        <v>52</v>
      </c>
      <c r="C449" s="37">
        <v>18772</v>
      </c>
      <c r="D449" s="4">
        <v>0</v>
      </c>
      <c r="E449" s="4">
        <v>0</v>
      </c>
      <c r="F449" s="4">
        <f>C449+D449-E449</f>
        <v>18772</v>
      </c>
      <c r="G449" s="4">
        <v>0</v>
      </c>
      <c r="H449" s="116">
        <f>F449-G449</f>
        <v>18772</v>
      </c>
      <c r="I449" s="13"/>
      <c r="M449" s="17"/>
    </row>
    <row r="450" spans="1:13" ht="15">
      <c r="A450" s="143" t="s">
        <v>240</v>
      </c>
      <c r="B450" s="129" t="s">
        <v>241</v>
      </c>
      <c r="C450" s="41">
        <v>-4627553</v>
      </c>
      <c r="D450" s="18">
        <f>SUM(D451:D457)</f>
        <v>0</v>
      </c>
      <c r="E450" s="18">
        <f>SUM(E451:E457)</f>
        <v>98861</v>
      </c>
      <c r="F450" s="18">
        <f>SUM(F451:F457)</f>
        <v>-4726414</v>
      </c>
      <c r="G450" s="18">
        <f>SUM(G451:G457)</f>
        <v>0</v>
      </c>
      <c r="H450" s="131">
        <f>SUM(H451:H457)</f>
        <v>-4726414</v>
      </c>
      <c r="I450" s="13"/>
      <c r="M450" s="17"/>
    </row>
    <row r="451" spans="1:13" ht="15">
      <c r="A451" s="144" t="s">
        <v>242</v>
      </c>
      <c r="B451" s="6" t="s">
        <v>137</v>
      </c>
      <c r="C451" s="37">
        <v>-1841613</v>
      </c>
      <c r="D451" s="4">
        <v>0</v>
      </c>
      <c r="E451" s="4">
        <v>34678</v>
      </c>
      <c r="F451" s="4">
        <f aca="true" t="shared" si="37" ref="F451:F457">C451+D451-E451</f>
        <v>-1876291</v>
      </c>
      <c r="G451" s="4">
        <v>0</v>
      </c>
      <c r="H451" s="116">
        <f aca="true" t="shared" si="38" ref="H451:H457">F451-G451</f>
        <v>-1876291</v>
      </c>
      <c r="I451" s="13"/>
      <c r="M451" s="17"/>
    </row>
    <row r="452" spans="1:13" ht="15">
      <c r="A452" s="144" t="s">
        <v>243</v>
      </c>
      <c r="B452" s="6" t="s">
        <v>23</v>
      </c>
      <c r="C452" s="37">
        <v>-483829</v>
      </c>
      <c r="D452" s="4">
        <v>0</v>
      </c>
      <c r="E452" s="4">
        <v>13665</v>
      </c>
      <c r="F452" s="4">
        <f t="shared" si="37"/>
        <v>-497494</v>
      </c>
      <c r="G452" s="4">
        <v>0</v>
      </c>
      <c r="H452" s="116">
        <f t="shared" si="38"/>
        <v>-497494</v>
      </c>
      <c r="I452" s="13"/>
      <c r="M452" s="17"/>
    </row>
    <row r="453" spans="1:9" ht="15">
      <c r="A453" s="144" t="s">
        <v>244</v>
      </c>
      <c r="B453" s="6" t="s">
        <v>492</v>
      </c>
      <c r="C453" s="37">
        <v>-551387</v>
      </c>
      <c r="D453" s="4">
        <v>0</v>
      </c>
      <c r="E453" s="4">
        <v>9560</v>
      </c>
      <c r="F453" s="4">
        <f t="shared" si="37"/>
        <v>-560947</v>
      </c>
      <c r="G453" s="4">
        <v>0</v>
      </c>
      <c r="H453" s="116">
        <f t="shared" si="38"/>
        <v>-560947</v>
      </c>
      <c r="I453" s="13"/>
    </row>
    <row r="454" spans="1:9" ht="15">
      <c r="A454" s="144" t="s">
        <v>245</v>
      </c>
      <c r="B454" s="6" t="s">
        <v>53</v>
      </c>
      <c r="C454" s="37">
        <v>-374456</v>
      </c>
      <c r="D454" s="4">
        <v>0</v>
      </c>
      <c r="E454" s="4">
        <v>5198</v>
      </c>
      <c r="F454" s="4">
        <f t="shared" si="37"/>
        <v>-379654</v>
      </c>
      <c r="G454" s="4">
        <v>0</v>
      </c>
      <c r="H454" s="116">
        <f t="shared" si="38"/>
        <v>-379654</v>
      </c>
      <c r="I454" s="13"/>
    </row>
    <row r="455" spans="1:9" ht="15">
      <c r="A455" s="144" t="s">
        <v>246</v>
      </c>
      <c r="B455" s="6" t="s">
        <v>24</v>
      </c>
      <c r="C455" s="37">
        <v>-951450</v>
      </c>
      <c r="D455" s="4">
        <v>0</v>
      </c>
      <c r="E455" s="4">
        <v>26957</v>
      </c>
      <c r="F455" s="4">
        <f t="shared" si="37"/>
        <v>-978407</v>
      </c>
      <c r="G455" s="4">
        <v>0</v>
      </c>
      <c r="H455" s="116">
        <f t="shared" si="38"/>
        <v>-978407</v>
      </c>
      <c r="I455" s="13"/>
    </row>
    <row r="456" spans="1:9" ht="15">
      <c r="A456" s="144" t="s">
        <v>247</v>
      </c>
      <c r="B456" s="6" t="s">
        <v>25</v>
      </c>
      <c r="C456" s="37">
        <v>-407842</v>
      </c>
      <c r="D456" s="4">
        <v>0</v>
      </c>
      <c r="E456" s="4">
        <v>8770</v>
      </c>
      <c r="F456" s="4">
        <f t="shared" si="37"/>
        <v>-416612</v>
      </c>
      <c r="G456" s="4">
        <v>0</v>
      </c>
      <c r="H456" s="116">
        <f t="shared" si="38"/>
        <v>-416612</v>
      </c>
      <c r="I456" s="13"/>
    </row>
    <row r="457" spans="1:9" ht="15">
      <c r="A457" s="144" t="s">
        <v>248</v>
      </c>
      <c r="B457" s="6" t="s">
        <v>54</v>
      </c>
      <c r="C457" s="37">
        <v>-16976</v>
      </c>
      <c r="D457" s="4">
        <v>0</v>
      </c>
      <c r="E457" s="4">
        <v>33</v>
      </c>
      <c r="F457" s="5">
        <f t="shared" si="37"/>
        <v>-17009</v>
      </c>
      <c r="G457" s="4">
        <v>0</v>
      </c>
      <c r="H457" s="116">
        <f t="shared" si="38"/>
        <v>-17009</v>
      </c>
      <c r="I457" s="13"/>
    </row>
    <row r="458" spans="1:9" ht="15">
      <c r="A458" s="151">
        <v>169500</v>
      </c>
      <c r="B458" s="129" t="s">
        <v>249</v>
      </c>
      <c r="C458" s="41">
        <v>-1708340</v>
      </c>
      <c r="D458" s="18">
        <f>D459+D460+D461+D462</f>
        <v>0</v>
      </c>
      <c r="E458" s="18">
        <f>E459+E460+E461+E462</f>
        <v>0</v>
      </c>
      <c r="F458" s="18">
        <f>F459+F460+F461+F462</f>
        <v>-1708340</v>
      </c>
      <c r="G458" s="18">
        <f>G459+G462</f>
        <v>0</v>
      </c>
      <c r="H458" s="131">
        <f>H459+H460+H461+H462</f>
        <v>-1708340</v>
      </c>
      <c r="I458" s="13"/>
    </row>
    <row r="459" spans="1:9" ht="15">
      <c r="A459" s="145">
        <v>169501</v>
      </c>
      <c r="B459" s="6" t="s">
        <v>136</v>
      </c>
      <c r="C459" s="37">
        <v>-401344</v>
      </c>
      <c r="D459" s="4">
        <v>0</v>
      </c>
      <c r="E459" s="4">
        <v>0</v>
      </c>
      <c r="F459" s="4">
        <f>C459+D459-E459</f>
        <v>-401344</v>
      </c>
      <c r="G459" s="4">
        <v>0</v>
      </c>
      <c r="H459" s="116">
        <f>F459-G459</f>
        <v>-401344</v>
      </c>
      <c r="I459" s="13"/>
    </row>
    <row r="460" spans="1:9" ht="15">
      <c r="A460" s="136" t="s">
        <v>1233</v>
      </c>
      <c r="B460" s="8" t="s">
        <v>1234</v>
      </c>
      <c r="C460" s="37">
        <v>0</v>
      </c>
      <c r="D460" s="4">
        <v>0</v>
      </c>
      <c r="E460" s="4">
        <v>0</v>
      </c>
      <c r="F460" s="4">
        <f>C460+D460-E460</f>
        <v>0</v>
      </c>
      <c r="G460" s="4">
        <v>0</v>
      </c>
      <c r="H460" s="116">
        <f>F460-G460</f>
        <v>0</v>
      </c>
      <c r="I460" s="13"/>
    </row>
    <row r="461" spans="1:9" ht="15">
      <c r="A461" s="145">
        <v>169505</v>
      </c>
      <c r="B461" s="6" t="s">
        <v>137</v>
      </c>
      <c r="C461" s="37">
        <v>-1306996</v>
      </c>
      <c r="D461" s="4">
        <v>0</v>
      </c>
      <c r="E461" s="4">
        <v>0</v>
      </c>
      <c r="F461" s="4">
        <f>C461+D461-E461</f>
        <v>-1306996</v>
      </c>
      <c r="G461" s="4">
        <v>0</v>
      </c>
      <c r="H461" s="116">
        <f>F461-G461</f>
        <v>-1306996</v>
      </c>
      <c r="I461" s="13"/>
    </row>
    <row r="462" spans="1:9" ht="15">
      <c r="A462" s="136" t="s">
        <v>1235</v>
      </c>
      <c r="B462" s="8" t="s">
        <v>1236</v>
      </c>
      <c r="C462" s="37">
        <v>0</v>
      </c>
      <c r="D462" s="4">
        <v>0</v>
      </c>
      <c r="E462" s="4">
        <v>0</v>
      </c>
      <c r="F462" s="4">
        <f>C462+D462-E462</f>
        <v>0</v>
      </c>
      <c r="G462" s="4">
        <v>0</v>
      </c>
      <c r="H462" s="116">
        <f>F462-G462</f>
        <v>0</v>
      </c>
      <c r="I462" s="13"/>
    </row>
    <row r="463" spans="1:9" ht="15">
      <c r="A463" s="143" t="s">
        <v>250</v>
      </c>
      <c r="B463" s="129" t="s">
        <v>138</v>
      </c>
      <c r="C463" s="41">
        <v>5849788</v>
      </c>
      <c r="D463" s="18">
        <f>D464+D469+D475+D479+D483+D487</f>
        <v>115319</v>
      </c>
      <c r="E463" s="18">
        <f>E464+E469+E475+E479+E483+E487</f>
        <v>134745</v>
      </c>
      <c r="F463" s="18">
        <f>F464+F469+F475+F479+F483+F487</f>
        <v>5830362</v>
      </c>
      <c r="G463" s="18">
        <f>G464+G469+G475+G479+G483+G487</f>
        <v>93883</v>
      </c>
      <c r="H463" s="131">
        <f>H464+H469+H475+H479+H483+H487</f>
        <v>5736479</v>
      </c>
      <c r="I463" s="13"/>
    </row>
    <row r="464" spans="1:9" ht="15">
      <c r="A464" s="143" t="s">
        <v>251</v>
      </c>
      <c r="B464" s="129" t="s">
        <v>55</v>
      </c>
      <c r="C464" s="41">
        <v>31989</v>
      </c>
      <c r="D464" s="18">
        <f>SUM(D465:D468)</f>
        <v>12973</v>
      </c>
      <c r="E464" s="18">
        <f>SUM(E465:E468)</f>
        <v>16963</v>
      </c>
      <c r="F464" s="18">
        <f>SUM(F465:F468)</f>
        <v>27999</v>
      </c>
      <c r="G464" s="18">
        <f>SUM(G465:G468)</f>
        <v>0</v>
      </c>
      <c r="H464" s="131">
        <f>SUM(H465:H468)</f>
        <v>27999</v>
      </c>
      <c r="I464" s="13"/>
    </row>
    <row r="465" spans="1:9" ht="15">
      <c r="A465" s="114" t="s">
        <v>1207</v>
      </c>
      <c r="B465" s="8" t="s">
        <v>273</v>
      </c>
      <c r="C465" s="37">
        <v>29789</v>
      </c>
      <c r="D465" s="148">
        <v>12973</v>
      </c>
      <c r="E465" s="148">
        <v>16963</v>
      </c>
      <c r="F465" s="4">
        <f>C465+D465-E465</f>
        <v>25799</v>
      </c>
      <c r="G465" s="148">
        <v>0</v>
      </c>
      <c r="H465" s="149">
        <v>25799</v>
      </c>
      <c r="I465" s="13"/>
    </row>
    <row r="466" spans="1:9" ht="15">
      <c r="A466" s="114" t="s">
        <v>1208</v>
      </c>
      <c r="B466" s="8" t="s">
        <v>195</v>
      </c>
      <c r="C466" s="37">
        <v>0</v>
      </c>
      <c r="D466" s="148">
        <v>0</v>
      </c>
      <c r="E466" s="148">
        <v>0</v>
      </c>
      <c r="F466" s="4">
        <f>C466+D466-E466</f>
        <v>0</v>
      </c>
      <c r="G466" s="148">
        <v>0</v>
      </c>
      <c r="H466" s="149">
        <v>0</v>
      </c>
      <c r="I466" s="13"/>
    </row>
    <row r="467" spans="1:9" ht="15">
      <c r="A467" s="144" t="s">
        <v>516</v>
      </c>
      <c r="B467" s="6" t="s">
        <v>152</v>
      </c>
      <c r="C467" s="37">
        <v>2200</v>
      </c>
      <c r="D467" s="4">
        <v>0</v>
      </c>
      <c r="E467" s="4">
        <v>0</v>
      </c>
      <c r="F467" s="4">
        <f>C467+D467-E467</f>
        <v>2200</v>
      </c>
      <c r="G467" s="4">
        <v>0</v>
      </c>
      <c r="H467" s="116">
        <v>2200</v>
      </c>
      <c r="I467" s="13"/>
    </row>
    <row r="468" spans="1:9" ht="15">
      <c r="A468" s="144" t="s">
        <v>1136</v>
      </c>
      <c r="B468" s="6" t="s">
        <v>71</v>
      </c>
      <c r="C468" s="37">
        <v>0</v>
      </c>
      <c r="D468" s="4">
        <v>0</v>
      </c>
      <c r="E468" s="4">
        <v>0</v>
      </c>
      <c r="F468" s="4">
        <f>C468+D468-E468</f>
        <v>0</v>
      </c>
      <c r="G468" s="4">
        <f>F468-H468</f>
        <v>0</v>
      </c>
      <c r="H468" s="116">
        <v>0</v>
      </c>
      <c r="I468" s="13"/>
    </row>
    <row r="469" spans="1:9" ht="15">
      <c r="A469" s="143" t="s">
        <v>252</v>
      </c>
      <c r="B469" s="129" t="s">
        <v>253</v>
      </c>
      <c r="C469" s="41">
        <v>95963</v>
      </c>
      <c r="D469" s="18">
        <f>SUM(D470:D474)</f>
        <v>102346</v>
      </c>
      <c r="E469" s="18">
        <f>SUM(E470:E474)</f>
        <v>104426</v>
      </c>
      <c r="F469" s="18">
        <f>SUM(F470:F474)</f>
        <v>93883</v>
      </c>
      <c r="G469" s="18">
        <f>SUM(G470:G474)</f>
        <v>93883</v>
      </c>
      <c r="H469" s="131">
        <f>SUM(H470:H474)</f>
        <v>0</v>
      </c>
      <c r="I469" s="13"/>
    </row>
    <row r="470" spans="1:9" ht="15">
      <c r="A470" s="144" t="s">
        <v>254</v>
      </c>
      <c r="B470" s="6" t="s">
        <v>56</v>
      </c>
      <c r="C470" s="37">
        <v>58241</v>
      </c>
      <c r="D470" s="4">
        <v>81760</v>
      </c>
      <c r="E470" s="4">
        <v>84872</v>
      </c>
      <c r="F470" s="4">
        <f>C470+D470-E470</f>
        <v>55129</v>
      </c>
      <c r="G470" s="4">
        <v>55129</v>
      </c>
      <c r="H470" s="116">
        <v>0</v>
      </c>
      <c r="I470" s="13"/>
    </row>
    <row r="471" spans="1:9" ht="15">
      <c r="A471" s="144" t="s">
        <v>994</v>
      </c>
      <c r="B471" s="6" t="s">
        <v>995</v>
      </c>
      <c r="C471" s="37">
        <v>0</v>
      </c>
      <c r="D471" s="4">
        <v>4970</v>
      </c>
      <c r="E471" s="4">
        <v>4970</v>
      </c>
      <c r="F471" s="4">
        <f>C471+D471-E471</f>
        <v>0</v>
      </c>
      <c r="G471" s="4">
        <v>0</v>
      </c>
      <c r="H471" s="116">
        <v>0</v>
      </c>
      <c r="I471" s="13"/>
    </row>
    <row r="472" spans="1:9" ht="15">
      <c r="A472" s="144" t="s">
        <v>255</v>
      </c>
      <c r="B472" s="6" t="s">
        <v>57</v>
      </c>
      <c r="C472" s="37">
        <v>30876</v>
      </c>
      <c r="D472" s="4">
        <v>0</v>
      </c>
      <c r="E472" s="4">
        <v>0</v>
      </c>
      <c r="F472" s="4">
        <f>C472+D472-E472</f>
        <v>30876</v>
      </c>
      <c r="G472" s="4">
        <v>30876</v>
      </c>
      <c r="H472" s="116">
        <v>0</v>
      </c>
      <c r="I472" s="13"/>
    </row>
    <row r="473" spans="1:9" ht="15">
      <c r="A473" s="144" t="s">
        <v>256</v>
      </c>
      <c r="B473" s="6" t="s">
        <v>58</v>
      </c>
      <c r="C473" s="37">
        <v>6846</v>
      </c>
      <c r="D473" s="4">
        <v>3117</v>
      </c>
      <c r="E473" s="4">
        <v>2085</v>
      </c>
      <c r="F473" s="4">
        <f>C473+D473-E473</f>
        <v>7878</v>
      </c>
      <c r="G473" s="4">
        <v>7878</v>
      </c>
      <c r="H473" s="116">
        <v>0</v>
      </c>
      <c r="I473" s="13"/>
    </row>
    <row r="474" spans="1:9" ht="15">
      <c r="A474" s="144" t="s">
        <v>257</v>
      </c>
      <c r="B474" s="6" t="s">
        <v>59</v>
      </c>
      <c r="C474" s="37">
        <v>0</v>
      </c>
      <c r="D474" s="4">
        <v>12499</v>
      </c>
      <c r="E474" s="4">
        <v>12499</v>
      </c>
      <c r="F474" s="4">
        <f>C474+D474-E474</f>
        <v>0</v>
      </c>
      <c r="G474" s="4">
        <v>0</v>
      </c>
      <c r="H474" s="116">
        <v>0</v>
      </c>
      <c r="I474" s="13"/>
    </row>
    <row r="475" spans="1:9" ht="15">
      <c r="A475" s="151">
        <v>191500</v>
      </c>
      <c r="B475" s="129" t="s">
        <v>258</v>
      </c>
      <c r="C475" s="41">
        <v>95608</v>
      </c>
      <c r="D475" s="7">
        <f>SUM(D476:D478)</f>
        <v>0</v>
      </c>
      <c r="E475" s="7">
        <f>SUM(E476:E478)</f>
        <v>13356</v>
      </c>
      <c r="F475" s="7">
        <f>SUM(F476:F478)</f>
        <v>82252</v>
      </c>
      <c r="G475" s="7">
        <f>SUM(G476:G478)</f>
        <v>0</v>
      </c>
      <c r="H475" s="135">
        <f>SUM(H476:H478)</f>
        <v>82252</v>
      </c>
      <c r="I475" s="13"/>
    </row>
    <row r="476" spans="1:11" ht="15">
      <c r="A476" s="145" t="s">
        <v>517</v>
      </c>
      <c r="B476" s="6" t="s">
        <v>136</v>
      </c>
      <c r="C476" s="37">
        <v>48462</v>
      </c>
      <c r="D476" s="4">
        <v>0</v>
      </c>
      <c r="E476" s="4">
        <v>7262</v>
      </c>
      <c r="F476" s="4">
        <f>C476+D476-E476</f>
        <v>41200</v>
      </c>
      <c r="G476" s="4">
        <v>0</v>
      </c>
      <c r="H476" s="116">
        <f>F476-G476</f>
        <v>41200</v>
      </c>
      <c r="I476" s="13"/>
      <c r="J476" s="22"/>
      <c r="K476" s="22"/>
    </row>
    <row r="477" spans="1:9" ht="15">
      <c r="A477" s="145" t="s">
        <v>60</v>
      </c>
      <c r="B477" s="6" t="s">
        <v>137</v>
      </c>
      <c r="C477" s="37">
        <v>3895</v>
      </c>
      <c r="D477" s="4">
        <v>0</v>
      </c>
      <c r="E477" s="4">
        <v>571</v>
      </c>
      <c r="F477" s="4">
        <f>C477+D477-E477</f>
        <v>3324</v>
      </c>
      <c r="G477" s="4">
        <v>0</v>
      </c>
      <c r="H477" s="116">
        <f aca="true" t="shared" si="39" ref="H477:H482">F477-G477</f>
        <v>3324</v>
      </c>
      <c r="I477" s="13"/>
    </row>
    <row r="478" spans="1:9" ht="15">
      <c r="A478" s="145" t="s">
        <v>61</v>
      </c>
      <c r="B478" s="6" t="s">
        <v>62</v>
      </c>
      <c r="C478" s="37">
        <v>43251</v>
      </c>
      <c r="D478" s="4">
        <v>0</v>
      </c>
      <c r="E478" s="4">
        <v>5523</v>
      </c>
      <c r="F478" s="4">
        <f>C478+D478-E478</f>
        <v>37728</v>
      </c>
      <c r="G478" s="4">
        <v>0</v>
      </c>
      <c r="H478" s="116">
        <f t="shared" si="39"/>
        <v>37728</v>
      </c>
      <c r="I478" s="13"/>
    </row>
    <row r="479" spans="1:9" ht="15">
      <c r="A479" s="151">
        <v>197000</v>
      </c>
      <c r="B479" s="129" t="s">
        <v>259</v>
      </c>
      <c r="C479" s="41">
        <v>233935</v>
      </c>
      <c r="D479" s="18">
        <f>SUM(D480:D482)</f>
        <v>0</v>
      </c>
      <c r="E479" s="18">
        <f>SUM(E480:E482)</f>
        <v>0</v>
      </c>
      <c r="F479" s="18">
        <f>SUM(F480:F482)</f>
        <v>233935</v>
      </c>
      <c r="G479" s="18">
        <f>SUM(G480:G482)</f>
        <v>0</v>
      </c>
      <c r="H479" s="131">
        <f>SUM(H480:H482)</f>
        <v>233935</v>
      </c>
      <c r="I479" s="13"/>
    </row>
    <row r="480" spans="1:9" ht="15">
      <c r="A480" s="145" t="s">
        <v>63</v>
      </c>
      <c r="B480" s="6" t="s">
        <v>64</v>
      </c>
      <c r="C480" s="37">
        <v>5345</v>
      </c>
      <c r="D480" s="4">
        <v>0</v>
      </c>
      <c r="E480" s="4">
        <v>0</v>
      </c>
      <c r="F480" s="4">
        <f>C480+D480-E480</f>
        <v>5345</v>
      </c>
      <c r="G480" s="4">
        <v>0</v>
      </c>
      <c r="H480" s="116">
        <f t="shared" si="39"/>
        <v>5345</v>
      </c>
      <c r="I480" s="13"/>
    </row>
    <row r="481" spans="1:9" ht="15">
      <c r="A481" s="145" t="s">
        <v>65</v>
      </c>
      <c r="B481" s="6" t="s">
        <v>260</v>
      </c>
      <c r="C481" s="37">
        <v>100010</v>
      </c>
      <c r="D481" s="4">
        <v>0</v>
      </c>
      <c r="E481" s="4">
        <v>0</v>
      </c>
      <c r="F481" s="4">
        <f>C481+D481-E481</f>
        <v>100010</v>
      </c>
      <c r="G481" s="4">
        <v>0</v>
      </c>
      <c r="H481" s="116">
        <f t="shared" si="39"/>
        <v>100010</v>
      </c>
      <c r="I481" s="13"/>
    </row>
    <row r="482" spans="1:9" ht="15">
      <c r="A482" s="145">
        <v>197008</v>
      </c>
      <c r="B482" s="6" t="s">
        <v>261</v>
      </c>
      <c r="C482" s="37">
        <v>128580</v>
      </c>
      <c r="D482" s="4">
        <v>0</v>
      </c>
      <c r="E482" s="4">
        <v>0</v>
      </c>
      <c r="F482" s="4">
        <f>C482+D482-E482</f>
        <v>128580</v>
      </c>
      <c r="G482" s="4">
        <v>0</v>
      </c>
      <c r="H482" s="116">
        <f t="shared" si="39"/>
        <v>128580</v>
      </c>
      <c r="I482" s="13"/>
    </row>
    <row r="483" spans="1:9" ht="15">
      <c r="A483" s="151">
        <v>197500</v>
      </c>
      <c r="B483" s="129" t="s">
        <v>66</v>
      </c>
      <c r="C483" s="41">
        <v>-233935</v>
      </c>
      <c r="D483" s="18">
        <f>SUM(D484:D486)</f>
        <v>0</v>
      </c>
      <c r="E483" s="18">
        <f>SUM(E484:E486)</f>
        <v>0</v>
      </c>
      <c r="F483" s="18">
        <f>SUM(F484:F486)</f>
        <v>-233935</v>
      </c>
      <c r="G483" s="18">
        <f>SUM(G484:G486)</f>
        <v>0</v>
      </c>
      <c r="H483" s="131">
        <f>SUM(H484:H486)</f>
        <v>-233935</v>
      </c>
      <c r="I483" s="13"/>
    </row>
    <row r="484" spans="1:9" ht="15">
      <c r="A484" s="145" t="s">
        <v>67</v>
      </c>
      <c r="B484" s="6" t="s">
        <v>64</v>
      </c>
      <c r="C484" s="37">
        <v>-5345</v>
      </c>
      <c r="D484" s="4">
        <v>0</v>
      </c>
      <c r="E484" s="4">
        <v>0</v>
      </c>
      <c r="F484" s="4">
        <f>C484+D484-E484</f>
        <v>-5345</v>
      </c>
      <c r="G484" s="4">
        <v>0</v>
      </c>
      <c r="H484" s="116">
        <f>F484-G484</f>
        <v>-5345</v>
      </c>
      <c r="I484" s="13"/>
    </row>
    <row r="485" spans="1:9" ht="15">
      <c r="A485" s="145">
        <v>197507</v>
      </c>
      <c r="B485" s="6" t="s">
        <v>260</v>
      </c>
      <c r="C485" s="37">
        <v>-155510</v>
      </c>
      <c r="D485" s="4">
        <v>0</v>
      </c>
      <c r="E485" s="4">
        <v>0</v>
      </c>
      <c r="F485" s="4">
        <f>C485+D485-E485</f>
        <v>-155510</v>
      </c>
      <c r="G485" s="4">
        <v>0</v>
      </c>
      <c r="H485" s="116">
        <f>F485-G485</f>
        <v>-155510</v>
      </c>
      <c r="I485" s="13"/>
    </row>
    <row r="486" spans="1:9" ht="15">
      <c r="A486" s="145">
        <v>197508</v>
      </c>
      <c r="B486" s="6" t="s">
        <v>261</v>
      </c>
      <c r="C486" s="37">
        <v>-73080</v>
      </c>
      <c r="D486" s="4">
        <v>0</v>
      </c>
      <c r="E486" s="4">
        <v>0</v>
      </c>
      <c r="F486" s="4">
        <f>C486+D486-E486</f>
        <v>-73080</v>
      </c>
      <c r="G486" s="4">
        <v>0</v>
      </c>
      <c r="H486" s="116">
        <f>F486-G486</f>
        <v>-73080</v>
      </c>
      <c r="I486" s="13"/>
    </row>
    <row r="487" spans="1:9" ht="15">
      <c r="A487" s="143" t="s">
        <v>262</v>
      </c>
      <c r="B487" s="129" t="s">
        <v>139</v>
      </c>
      <c r="C487" s="41">
        <v>5626228</v>
      </c>
      <c r="D487" s="18">
        <f>SUM(D488:D492)</f>
        <v>0</v>
      </c>
      <c r="E487" s="18">
        <f>SUM(E488:E492)</f>
        <v>0</v>
      </c>
      <c r="F487" s="18">
        <f>SUM(F488:F492)</f>
        <v>5626228</v>
      </c>
      <c r="G487" s="18">
        <f>SUM(G488:G492)</f>
        <v>0</v>
      </c>
      <c r="H487" s="131">
        <f>SUM(H488:H492)</f>
        <v>5626228</v>
      </c>
      <c r="I487" s="13"/>
    </row>
    <row r="488" spans="1:9" ht="15">
      <c r="A488" s="144" t="s">
        <v>68</v>
      </c>
      <c r="B488" s="6" t="s">
        <v>69</v>
      </c>
      <c r="C488" s="37">
        <v>46410</v>
      </c>
      <c r="D488" s="4">
        <v>0</v>
      </c>
      <c r="E488" s="4">
        <v>0</v>
      </c>
      <c r="F488" s="4">
        <f>C488+D488-E488</f>
        <v>46410</v>
      </c>
      <c r="G488" s="4">
        <v>0</v>
      </c>
      <c r="H488" s="116">
        <f>F488-G488</f>
        <v>46410</v>
      </c>
      <c r="I488" s="13"/>
    </row>
    <row r="489" spans="1:9" ht="15">
      <c r="A489" s="145">
        <v>199952</v>
      </c>
      <c r="B489" s="6" t="s">
        <v>136</v>
      </c>
      <c r="C489" s="37">
        <v>3840958</v>
      </c>
      <c r="D489" s="4">
        <v>0</v>
      </c>
      <c r="E489" s="4">
        <v>0</v>
      </c>
      <c r="F489" s="4">
        <f>C489+D489-E489</f>
        <v>3840958</v>
      </c>
      <c r="G489" s="4">
        <v>0</v>
      </c>
      <c r="H489" s="116">
        <f>F489-G489</f>
        <v>3840958</v>
      </c>
      <c r="I489" s="13"/>
    </row>
    <row r="490" spans="1:9" ht="15">
      <c r="A490" s="136" t="s">
        <v>1237</v>
      </c>
      <c r="B490" s="8" t="s">
        <v>1234</v>
      </c>
      <c r="C490" s="37">
        <v>0</v>
      </c>
      <c r="D490" s="4">
        <v>0</v>
      </c>
      <c r="E490" s="4">
        <v>0</v>
      </c>
      <c r="F490" s="4">
        <v>0</v>
      </c>
      <c r="G490" s="4">
        <v>0</v>
      </c>
      <c r="H490" s="116">
        <f>F490-G490</f>
        <v>0</v>
      </c>
      <c r="I490" s="13"/>
    </row>
    <row r="491" spans="1:9" ht="15">
      <c r="A491" s="145">
        <v>199962</v>
      </c>
      <c r="B491" s="6" t="s">
        <v>137</v>
      </c>
      <c r="C491" s="37">
        <v>1738860</v>
      </c>
      <c r="D491" s="4">
        <v>0</v>
      </c>
      <c r="E491" s="4">
        <v>0</v>
      </c>
      <c r="F491" s="4">
        <f>C491+D491-E491</f>
        <v>1738860</v>
      </c>
      <c r="G491" s="4">
        <v>0</v>
      </c>
      <c r="H491" s="116">
        <f>F491-G491</f>
        <v>1738860</v>
      </c>
      <c r="I491" s="13"/>
    </row>
    <row r="492" spans="1:9" ht="15">
      <c r="A492" s="136" t="s">
        <v>1238</v>
      </c>
      <c r="B492" s="8" t="s">
        <v>1236</v>
      </c>
      <c r="C492" s="37">
        <v>0</v>
      </c>
      <c r="D492" s="4">
        <v>0</v>
      </c>
      <c r="E492" s="4">
        <v>0</v>
      </c>
      <c r="F492" s="4">
        <f>C492+D492-E492</f>
        <v>0</v>
      </c>
      <c r="G492" s="4">
        <v>0</v>
      </c>
      <c r="H492" s="116">
        <f>F492-G492</f>
        <v>0</v>
      </c>
      <c r="I492" s="13"/>
    </row>
    <row r="493" spans="1:9" ht="15">
      <c r="A493" s="143" t="s">
        <v>263</v>
      </c>
      <c r="B493" s="129" t="s">
        <v>70</v>
      </c>
      <c r="C493" s="41">
        <v>841604</v>
      </c>
      <c r="D493" s="18">
        <f>D494+D549+D561+D570</f>
        <v>2969998</v>
      </c>
      <c r="E493" s="18">
        <f>E494+E549+E561+E570</f>
        <v>3026428</v>
      </c>
      <c r="F493" s="18">
        <f>F494+F549+F561+F570</f>
        <v>898034</v>
      </c>
      <c r="G493" s="18">
        <f>G494+G549+G561+G570</f>
        <v>760948</v>
      </c>
      <c r="H493" s="131">
        <f>H494+H549+H561+H570</f>
        <v>137086</v>
      </c>
      <c r="I493" s="13"/>
    </row>
    <row r="494" spans="1:9" ht="15">
      <c r="A494" s="143" t="s">
        <v>264</v>
      </c>
      <c r="B494" s="129" t="s">
        <v>125</v>
      </c>
      <c r="C494" s="41">
        <v>214703</v>
      </c>
      <c r="D494" s="18">
        <f>D495+D498+D500+D521+D531+D536+D541+D544+D546</f>
        <v>2359172</v>
      </c>
      <c r="E494" s="18">
        <f>E495+E498+E500+E521+E531+E536+E541+E544+E546</f>
        <v>2356735</v>
      </c>
      <c r="F494" s="18">
        <f>F495+F498+F500+F521+F531+F536+F541+F544+F546</f>
        <v>212266</v>
      </c>
      <c r="G494" s="18">
        <f>G495+G498+G500+G521+G531+G536+G541+G544+G546</f>
        <v>176785</v>
      </c>
      <c r="H494" s="131">
        <f>H495+H498+H500+H521+H531+H536+H541+H544+H546</f>
        <v>35481</v>
      </c>
      <c r="I494" s="13"/>
    </row>
    <row r="495" spans="1:9" ht="15">
      <c r="A495" s="143" t="s">
        <v>265</v>
      </c>
      <c r="B495" s="129" t="s">
        <v>266</v>
      </c>
      <c r="C495" s="41">
        <v>5621</v>
      </c>
      <c r="D495" s="18">
        <f>D496+D497</f>
        <v>784211</v>
      </c>
      <c r="E495" s="18">
        <f>E496+E497</f>
        <v>779892</v>
      </c>
      <c r="F495" s="18">
        <f>F496+F497</f>
        <v>1302</v>
      </c>
      <c r="G495" s="18">
        <f>G496+G497</f>
        <v>1302</v>
      </c>
      <c r="H495" s="131">
        <f>H496+H497</f>
        <v>0</v>
      </c>
      <c r="I495" s="13"/>
    </row>
    <row r="496" spans="1:9" ht="15">
      <c r="A496" s="144" t="s">
        <v>267</v>
      </c>
      <c r="B496" s="6" t="s">
        <v>71</v>
      </c>
      <c r="C496" s="37">
        <v>145</v>
      </c>
      <c r="D496" s="4">
        <v>370645</v>
      </c>
      <c r="E496" s="4">
        <v>371802</v>
      </c>
      <c r="F496" s="4">
        <f>C496-D496+E496</f>
        <v>1302</v>
      </c>
      <c r="G496" s="133">
        <v>1302</v>
      </c>
      <c r="H496" s="116">
        <v>0</v>
      </c>
      <c r="I496" s="13"/>
    </row>
    <row r="497" spans="1:9" ht="15">
      <c r="A497" s="114" t="s">
        <v>1183</v>
      </c>
      <c r="B497" s="8" t="s">
        <v>1184</v>
      </c>
      <c r="C497" s="37">
        <v>5476</v>
      </c>
      <c r="D497" s="4">
        <v>413566</v>
      </c>
      <c r="E497" s="4">
        <v>408090</v>
      </c>
      <c r="F497" s="4">
        <f>C497-D497+E497</f>
        <v>0</v>
      </c>
      <c r="G497" s="133">
        <v>0</v>
      </c>
      <c r="H497" s="116">
        <v>0</v>
      </c>
      <c r="I497" s="13"/>
    </row>
    <row r="498" spans="1:9" ht="15">
      <c r="A498" s="143" t="s">
        <v>1274</v>
      </c>
      <c r="B498" s="129" t="s">
        <v>1275</v>
      </c>
      <c r="C498" s="42">
        <v>0</v>
      </c>
      <c r="D498" s="156">
        <f>SUM(D499)</f>
        <v>46592</v>
      </c>
      <c r="E498" s="156">
        <f>SUM(E499)</f>
        <v>46592</v>
      </c>
      <c r="F498" s="162">
        <f>SUM(F499)</f>
        <v>0</v>
      </c>
      <c r="G498" s="162">
        <f>SUM(G499)</f>
        <v>0</v>
      </c>
      <c r="H498" s="177">
        <f>SUM(H499)</f>
        <v>0</v>
      </c>
      <c r="I498" s="13"/>
    </row>
    <row r="499" spans="1:9" ht="15">
      <c r="A499" s="114" t="s">
        <v>1273</v>
      </c>
      <c r="B499" s="8" t="s">
        <v>17</v>
      </c>
      <c r="C499" s="37">
        <v>0</v>
      </c>
      <c r="D499" s="4">
        <v>46592</v>
      </c>
      <c r="E499" s="4">
        <v>46592</v>
      </c>
      <c r="F499" s="4">
        <f>C499-D499+E499</f>
        <v>0</v>
      </c>
      <c r="G499" s="133">
        <f>F499+H499</f>
        <v>0</v>
      </c>
      <c r="H499" s="116">
        <v>0</v>
      </c>
      <c r="I499" s="13"/>
    </row>
    <row r="500" spans="1:9" ht="15">
      <c r="A500" s="143" t="s">
        <v>268</v>
      </c>
      <c r="B500" s="129" t="s">
        <v>140</v>
      </c>
      <c r="C500" s="42">
        <v>141408</v>
      </c>
      <c r="D500" s="162">
        <f>SUM(D501:D520)</f>
        <v>1360186</v>
      </c>
      <c r="E500" s="162">
        <f>SUM(E501:E520)</f>
        <v>1327696</v>
      </c>
      <c r="F500" s="162">
        <f>SUM(F501:F520)</f>
        <v>108918</v>
      </c>
      <c r="G500" s="162">
        <f>SUM(G501:G520)</f>
        <v>108918</v>
      </c>
      <c r="H500" s="177">
        <f>SUM(H501:H520)</f>
        <v>0</v>
      </c>
      <c r="I500" s="13"/>
    </row>
    <row r="501" spans="1:9" ht="15">
      <c r="A501" s="144" t="s">
        <v>269</v>
      </c>
      <c r="B501" s="6" t="s">
        <v>72</v>
      </c>
      <c r="C501" s="37">
        <v>0</v>
      </c>
      <c r="D501" s="4">
        <v>38476</v>
      </c>
      <c r="E501" s="4">
        <v>38476</v>
      </c>
      <c r="F501" s="4">
        <f aca="true" t="shared" si="40" ref="F501:F520">C501-D501+E501</f>
        <v>0</v>
      </c>
      <c r="G501" s="133">
        <f aca="true" t="shared" si="41" ref="G501:G520">F501+H501</f>
        <v>0</v>
      </c>
      <c r="H501" s="116">
        <v>0</v>
      </c>
      <c r="I501" s="13"/>
    </row>
    <row r="502" spans="1:9" ht="15">
      <c r="A502" s="144" t="s">
        <v>270</v>
      </c>
      <c r="B502" s="6" t="s">
        <v>195</v>
      </c>
      <c r="C502" s="37">
        <v>0</v>
      </c>
      <c r="D502" s="4">
        <v>578</v>
      </c>
      <c r="E502" s="4">
        <v>578</v>
      </c>
      <c r="F502" s="4">
        <f t="shared" si="40"/>
        <v>0</v>
      </c>
      <c r="G502" s="133">
        <f t="shared" si="41"/>
        <v>0</v>
      </c>
      <c r="H502" s="116">
        <v>0</v>
      </c>
      <c r="I502" s="13"/>
    </row>
    <row r="503" spans="1:9" ht="15">
      <c r="A503" s="144" t="s">
        <v>271</v>
      </c>
      <c r="B503" s="6" t="s">
        <v>73</v>
      </c>
      <c r="C503" s="37">
        <v>0</v>
      </c>
      <c r="D503" s="4">
        <v>81678</v>
      </c>
      <c r="E503" s="4">
        <v>81678</v>
      </c>
      <c r="F503" s="4">
        <f t="shared" si="40"/>
        <v>0</v>
      </c>
      <c r="G503" s="133">
        <f t="shared" si="41"/>
        <v>0</v>
      </c>
      <c r="H503" s="116">
        <v>0</v>
      </c>
      <c r="I503" s="13"/>
    </row>
    <row r="504" spans="1:9" ht="15">
      <c r="A504" s="144" t="s">
        <v>272</v>
      </c>
      <c r="B504" s="6" t="s">
        <v>273</v>
      </c>
      <c r="C504" s="37">
        <v>0</v>
      </c>
      <c r="D504" s="4">
        <v>19833</v>
      </c>
      <c r="E504" s="4">
        <v>19833</v>
      </c>
      <c r="F504" s="4">
        <f t="shared" si="40"/>
        <v>0</v>
      </c>
      <c r="G504" s="133">
        <f t="shared" si="41"/>
        <v>0</v>
      </c>
      <c r="H504" s="116">
        <v>0</v>
      </c>
      <c r="I504" s="13"/>
    </row>
    <row r="505" spans="1:9" ht="15">
      <c r="A505" s="114" t="s">
        <v>1287</v>
      </c>
      <c r="B505" s="8" t="s">
        <v>1288</v>
      </c>
      <c r="C505" s="37">
        <v>0</v>
      </c>
      <c r="D505" s="4">
        <v>0</v>
      </c>
      <c r="E505" s="4">
        <v>0</v>
      </c>
      <c r="F505" s="4">
        <v>0</v>
      </c>
      <c r="G505" s="133">
        <f t="shared" si="41"/>
        <v>0</v>
      </c>
      <c r="H505" s="116">
        <v>0</v>
      </c>
      <c r="I505" s="13"/>
    </row>
    <row r="506" spans="1:12" ht="15">
      <c r="A506" s="144" t="s">
        <v>274</v>
      </c>
      <c r="B506" s="6" t="s">
        <v>275</v>
      </c>
      <c r="C506" s="37">
        <v>9539</v>
      </c>
      <c r="D506" s="4">
        <v>0</v>
      </c>
      <c r="E506" s="4">
        <v>0</v>
      </c>
      <c r="F506" s="4">
        <f t="shared" si="40"/>
        <v>9539</v>
      </c>
      <c r="G506" s="133">
        <f>F506+H506</f>
        <v>9539</v>
      </c>
      <c r="H506" s="117">
        <v>0</v>
      </c>
      <c r="I506" s="13"/>
      <c r="L506" s="21"/>
    </row>
    <row r="507" spans="1:12" ht="15">
      <c r="A507" s="114" t="s">
        <v>1185</v>
      </c>
      <c r="B507" s="8" t="s">
        <v>1186</v>
      </c>
      <c r="C507" s="37">
        <v>0</v>
      </c>
      <c r="D507" s="4">
        <v>44455</v>
      </c>
      <c r="E507" s="4">
        <v>44455</v>
      </c>
      <c r="F507" s="4">
        <f>C507-D507+E507</f>
        <v>0</v>
      </c>
      <c r="G507" s="133">
        <f>F507+H507</f>
        <v>0</v>
      </c>
      <c r="H507" s="117">
        <v>0</v>
      </c>
      <c r="I507" s="13"/>
      <c r="L507" s="21"/>
    </row>
    <row r="508" spans="1:9" ht="15">
      <c r="A508" s="144" t="s">
        <v>276</v>
      </c>
      <c r="B508" s="6" t="s">
        <v>74</v>
      </c>
      <c r="C508" s="37">
        <v>25769</v>
      </c>
      <c r="D508" s="4">
        <v>105997</v>
      </c>
      <c r="E508" s="4">
        <v>104595</v>
      </c>
      <c r="F508" s="4">
        <f t="shared" si="40"/>
        <v>24367</v>
      </c>
      <c r="G508" s="133">
        <f t="shared" si="41"/>
        <v>24367</v>
      </c>
      <c r="H508" s="116">
        <v>0</v>
      </c>
      <c r="I508" s="13"/>
    </row>
    <row r="509" spans="1:9" ht="15">
      <c r="A509" s="145">
        <v>242519</v>
      </c>
      <c r="B509" s="6" t="s">
        <v>75</v>
      </c>
      <c r="C509" s="37">
        <v>19725</v>
      </c>
      <c r="D509" s="4">
        <v>102269</v>
      </c>
      <c r="E509" s="4">
        <v>102207</v>
      </c>
      <c r="F509" s="4">
        <f t="shared" si="40"/>
        <v>19663</v>
      </c>
      <c r="G509" s="133">
        <f t="shared" si="41"/>
        <v>19663</v>
      </c>
      <c r="H509" s="116">
        <v>0</v>
      </c>
      <c r="I509" s="13"/>
    </row>
    <row r="510" spans="1:9" ht="15">
      <c r="A510" s="145" t="s">
        <v>277</v>
      </c>
      <c r="B510" s="6" t="s">
        <v>76</v>
      </c>
      <c r="C510" s="37">
        <v>14695</v>
      </c>
      <c r="D510" s="4">
        <v>53644</v>
      </c>
      <c r="E510" s="4">
        <v>53859</v>
      </c>
      <c r="F510" s="4">
        <f t="shared" si="40"/>
        <v>14910</v>
      </c>
      <c r="G510" s="133">
        <f t="shared" si="41"/>
        <v>14910</v>
      </c>
      <c r="H510" s="116">
        <v>0</v>
      </c>
      <c r="I510" s="13"/>
    </row>
    <row r="511" spans="1:9" ht="15">
      <c r="A511" s="145" t="s">
        <v>278</v>
      </c>
      <c r="B511" s="6" t="s">
        <v>279</v>
      </c>
      <c r="C511" s="37">
        <v>0</v>
      </c>
      <c r="D511" s="4">
        <v>10263</v>
      </c>
      <c r="E511" s="4">
        <v>10263</v>
      </c>
      <c r="F511" s="4">
        <f t="shared" si="40"/>
        <v>0</v>
      </c>
      <c r="G511" s="133">
        <f t="shared" si="41"/>
        <v>0</v>
      </c>
      <c r="H511" s="116">
        <v>0</v>
      </c>
      <c r="I511" s="13"/>
    </row>
    <row r="512" spans="1:9" ht="15">
      <c r="A512" s="145" t="s">
        <v>280</v>
      </c>
      <c r="B512" s="6" t="s">
        <v>281</v>
      </c>
      <c r="C512" s="37">
        <v>1167</v>
      </c>
      <c r="D512" s="4">
        <v>91720</v>
      </c>
      <c r="E512" s="4">
        <v>92342</v>
      </c>
      <c r="F512" s="4">
        <f t="shared" si="40"/>
        <v>1789</v>
      </c>
      <c r="G512" s="133">
        <f t="shared" si="41"/>
        <v>1789</v>
      </c>
      <c r="H512" s="116">
        <v>0</v>
      </c>
      <c r="I512" s="13"/>
    </row>
    <row r="513" spans="1:9" ht="15">
      <c r="A513" s="145" t="s">
        <v>282</v>
      </c>
      <c r="B513" s="6" t="s">
        <v>77</v>
      </c>
      <c r="C513" s="37">
        <v>2556</v>
      </c>
      <c r="D513" s="4">
        <v>167728</v>
      </c>
      <c r="E513" s="4">
        <v>166697</v>
      </c>
      <c r="F513" s="4">
        <f t="shared" si="40"/>
        <v>1525</v>
      </c>
      <c r="G513" s="133">
        <f t="shared" si="41"/>
        <v>1525</v>
      </c>
      <c r="H513" s="116">
        <v>0</v>
      </c>
      <c r="I513" s="13"/>
    </row>
    <row r="514" spans="1:9" ht="15">
      <c r="A514" s="144" t="s">
        <v>283</v>
      </c>
      <c r="B514" s="6" t="s">
        <v>78</v>
      </c>
      <c r="C514" s="37">
        <v>14911</v>
      </c>
      <c r="D514" s="4">
        <v>22833</v>
      </c>
      <c r="E514" s="4">
        <v>9778</v>
      </c>
      <c r="F514" s="4">
        <f t="shared" si="40"/>
        <v>1856</v>
      </c>
      <c r="G514" s="133">
        <f t="shared" si="41"/>
        <v>1856</v>
      </c>
      <c r="H514" s="116">
        <v>0</v>
      </c>
      <c r="I514" s="13"/>
    </row>
    <row r="515" spans="1:9" ht="15">
      <c r="A515" s="114" t="s">
        <v>1166</v>
      </c>
      <c r="B515" s="8" t="s">
        <v>1167</v>
      </c>
      <c r="C515" s="37">
        <v>11244</v>
      </c>
      <c r="D515" s="4">
        <v>0</v>
      </c>
      <c r="E515" s="4">
        <v>0</v>
      </c>
      <c r="F515" s="4">
        <f t="shared" si="40"/>
        <v>11244</v>
      </c>
      <c r="G515" s="133">
        <f t="shared" si="41"/>
        <v>11244</v>
      </c>
      <c r="H515" s="116">
        <v>0</v>
      </c>
      <c r="I515" s="13"/>
    </row>
    <row r="516" spans="1:9" ht="15">
      <c r="A516" s="144" t="s">
        <v>284</v>
      </c>
      <c r="B516" s="6" t="s">
        <v>79</v>
      </c>
      <c r="C516" s="37">
        <v>773</v>
      </c>
      <c r="D516" s="4">
        <v>2459</v>
      </c>
      <c r="E516" s="4">
        <v>2458</v>
      </c>
      <c r="F516" s="4">
        <f t="shared" si="40"/>
        <v>772</v>
      </c>
      <c r="G516" s="133">
        <f t="shared" si="41"/>
        <v>772</v>
      </c>
      <c r="H516" s="116">
        <v>0</v>
      </c>
      <c r="I516" s="13"/>
    </row>
    <row r="517" spans="1:9" ht="15">
      <c r="A517" s="144" t="s">
        <v>285</v>
      </c>
      <c r="B517" s="6" t="s">
        <v>286</v>
      </c>
      <c r="C517" s="37">
        <v>530</v>
      </c>
      <c r="D517" s="4">
        <v>45980</v>
      </c>
      <c r="E517" s="4">
        <v>45450</v>
      </c>
      <c r="F517" s="4">
        <f t="shared" si="40"/>
        <v>0</v>
      </c>
      <c r="G517" s="133">
        <f t="shared" si="41"/>
        <v>0</v>
      </c>
      <c r="H517" s="116">
        <v>0</v>
      </c>
      <c r="I517" s="13"/>
    </row>
    <row r="518" spans="1:9" ht="15">
      <c r="A518" s="114" t="s">
        <v>1239</v>
      </c>
      <c r="B518" s="8" t="s">
        <v>1289</v>
      </c>
      <c r="C518" s="37">
        <v>0</v>
      </c>
      <c r="D518" s="4">
        <v>0</v>
      </c>
      <c r="E518" s="4">
        <v>0</v>
      </c>
      <c r="F518" s="4">
        <f t="shared" si="40"/>
        <v>0</v>
      </c>
      <c r="G518" s="133">
        <f t="shared" si="41"/>
        <v>0</v>
      </c>
      <c r="H518" s="116">
        <v>0</v>
      </c>
      <c r="I518" s="13"/>
    </row>
    <row r="519" spans="1:9" ht="15">
      <c r="A519" s="144" t="s">
        <v>80</v>
      </c>
      <c r="B519" s="6" t="s">
        <v>152</v>
      </c>
      <c r="C519" s="37">
        <v>0</v>
      </c>
      <c r="D519" s="4">
        <v>472671</v>
      </c>
      <c r="E519" s="4">
        <v>472671</v>
      </c>
      <c r="F519" s="4">
        <f t="shared" si="40"/>
        <v>0</v>
      </c>
      <c r="G519" s="133">
        <f t="shared" si="41"/>
        <v>0</v>
      </c>
      <c r="H519" s="116">
        <v>0</v>
      </c>
      <c r="I519" s="13"/>
    </row>
    <row r="520" spans="1:9" ht="15">
      <c r="A520" s="144" t="s">
        <v>287</v>
      </c>
      <c r="B520" s="6" t="s">
        <v>81</v>
      </c>
      <c r="C520" s="37">
        <v>40499</v>
      </c>
      <c r="D520" s="4">
        <v>99602</v>
      </c>
      <c r="E520" s="4">
        <v>82356</v>
      </c>
      <c r="F520" s="4">
        <f t="shared" si="40"/>
        <v>23253</v>
      </c>
      <c r="G520" s="133">
        <f t="shared" si="41"/>
        <v>23253</v>
      </c>
      <c r="H520" s="152">
        <v>0</v>
      </c>
      <c r="I520" s="13"/>
    </row>
    <row r="521" spans="1:12" s="11" customFormat="1" ht="15">
      <c r="A521" s="178" t="s">
        <v>288</v>
      </c>
      <c r="B521" s="129" t="s">
        <v>289</v>
      </c>
      <c r="C521" s="41">
        <v>8609</v>
      </c>
      <c r="D521" s="18">
        <f>SUM(D522:D530)</f>
        <v>73779</v>
      </c>
      <c r="E521" s="18">
        <f>SUM(E522:E530)</f>
        <v>110402</v>
      </c>
      <c r="F521" s="18">
        <f>SUM(F522:F530)</f>
        <v>45232</v>
      </c>
      <c r="G521" s="18">
        <f>SUM(G522:G530)</f>
        <v>45232</v>
      </c>
      <c r="H521" s="131">
        <f>SUM(H522:H530)</f>
        <v>0</v>
      </c>
      <c r="I521" s="13"/>
      <c r="J521" s="14"/>
      <c r="K521" s="14"/>
      <c r="L521" s="15"/>
    </row>
    <row r="522" spans="1:12" s="2" customFormat="1" ht="15">
      <c r="A522" s="114" t="s">
        <v>290</v>
      </c>
      <c r="B522" s="6" t="s">
        <v>291</v>
      </c>
      <c r="C522" s="37">
        <v>1447</v>
      </c>
      <c r="D522" s="4">
        <v>4286</v>
      </c>
      <c r="E522" s="4">
        <v>4257</v>
      </c>
      <c r="F522" s="4">
        <f aca="true" t="shared" si="42" ref="F522:F530">C522-D522+E522</f>
        <v>1418</v>
      </c>
      <c r="G522" s="4">
        <f>F522-H522</f>
        <v>1418</v>
      </c>
      <c r="H522" s="116">
        <v>0</v>
      </c>
      <c r="I522" s="13"/>
      <c r="J522" s="26"/>
      <c r="K522" s="26"/>
      <c r="L522" s="23"/>
    </row>
    <row r="523" spans="1:9" ht="15">
      <c r="A523" s="114" t="s">
        <v>292</v>
      </c>
      <c r="B523" s="6" t="s">
        <v>152</v>
      </c>
      <c r="C523" s="37">
        <v>2772</v>
      </c>
      <c r="D523" s="4">
        <v>32578</v>
      </c>
      <c r="E523" s="4">
        <v>49889</v>
      </c>
      <c r="F523" s="4">
        <f t="shared" si="42"/>
        <v>20083</v>
      </c>
      <c r="G523" s="4">
        <f aca="true" t="shared" si="43" ref="G523:G543">F523-H523</f>
        <v>20083</v>
      </c>
      <c r="H523" s="116">
        <v>0</v>
      </c>
      <c r="I523" s="13"/>
    </row>
    <row r="524" spans="1:9" ht="15">
      <c r="A524" s="114" t="s">
        <v>293</v>
      </c>
      <c r="B524" s="6" t="s">
        <v>294</v>
      </c>
      <c r="C524" s="37">
        <v>1024</v>
      </c>
      <c r="D524" s="4">
        <v>4397</v>
      </c>
      <c r="E524" s="4">
        <v>6721</v>
      </c>
      <c r="F524" s="4">
        <f t="shared" si="42"/>
        <v>3348</v>
      </c>
      <c r="G524" s="4">
        <f t="shared" si="43"/>
        <v>3348</v>
      </c>
      <c r="H524" s="116">
        <v>0</v>
      </c>
      <c r="I524" s="13"/>
    </row>
    <row r="525" spans="1:9" ht="15">
      <c r="A525" s="114" t="s">
        <v>295</v>
      </c>
      <c r="B525" s="6" t="s">
        <v>195</v>
      </c>
      <c r="C525" s="37">
        <v>0</v>
      </c>
      <c r="D525" s="4">
        <v>0</v>
      </c>
      <c r="E525" s="4">
        <v>0</v>
      </c>
      <c r="F525" s="4">
        <f t="shared" si="42"/>
        <v>0</v>
      </c>
      <c r="G525" s="4">
        <f t="shared" si="43"/>
        <v>0</v>
      </c>
      <c r="H525" s="116">
        <v>0</v>
      </c>
      <c r="I525" s="13"/>
    </row>
    <row r="526" spans="1:9" ht="15">
      <c r="A526" s="114" t="s">
        <v>296</v>
      </c>
      <c r="B526" s="6" t="s">
        <v>297</v>
      </c>
      <c r="C526" s="37">
        <v>0</v>
      </c>
      <c r="D526" s="4">
        <v>2966</v>
      </c>
      <c r="E526" s="4">
        <v>3494</v>
      </c>
      <c r="F526" s="4">
        <f t="shared" si="42"/>
        <v>528</v>
      </c>
      <c r="G526" s="4">
        <f t="shared" si="43"/>
        <v>528</v>
      </c>
      <c r="H526" s="116">
        <v>0</v>
      </c>
      <c r="I526" s="13"/>
    </row>
    <row r="527" spans="1:9" ht="15">
      <c r="A527" s="114" t="s">
        <v>298</v>
      </c>
      <c r="B527" s="6" t="s">
        <v>299</v>
      </c>
      <c r="C527" s="37">
        <v>3059</v>
      </c>
      <c r="D527" s="4">
        <v>28130</v>
      </c>
      <c r="E527" s="4">
        <v>44439</v>
      </c>
      <c r="F527" s="4">
        <f t="shared" si="42"/>
        <v>19368</v>
      </c>
      <c r="G527" s="4">
        <f t="shared" si="43"/>
        <v>19368</v>
      </c>
      <c r="H527" s="116">
        <v>0</v>
      </c>
      <c r="I527" s="13"/>
    </row>
    <row r="528" spans="1:9" ht="15">
      <c r="A528" s="114" t="s">
        <v>82</v>
      </c>
      <c r="B528" s="6" t="s">
        <v>83</v>
      </c>
      <c r="C528" s="37">
        <v>307</v>
      </c>
      <c r="D528" s="4">
        <v>1422</v>
      </c>
      <c r="E528" s="4">
        <v>1602</v>
      </c>
      <c r="F528" s="4">
        <f t="shared" si="42"/>
        <v>487</v>
      </c>
      <c r="G528" s="4">
        <f t="shared" si="43"/>
        <v>487</v>
      </c>
      <c r="H528" s="116">
        <v>0</v>
      </c>
      <c r="I528" s="13"/>
    </row>
    <row r="529" spans="1:9" ht="15">
      <c r="A529" s="114" t="s">
        <v>300</v>
      </c>
      <c r="B529" s="6" t="s">
        <v>301</v>
      </c>
      <c r="C529" s="37">
        <v>0</v>
      </c>
      <c r="D529" s="4">
        <v>0</v>
      </c>
      <c r="E529" s="4">
        <v>0</v>
      </c>
      <c r="F529" s="4">
        <f t="shared" si="42"/>
        <v>0</v>
      </c>
      <c r="G529" s="4">
        <f t="shared" si="43"/>
        <v>0</v>
      </c>
      <c r="H529" s="116">
        <v>0</v>
      </c>
      <c r="I529" s="13"/>
    </row>
    <row r="530" spans="1:9" ht="15">
      <c r="A530" s="114" t="s">
        <v>302</v>
      </c>
      <c r="B530" s="6" t="s">
        <v>303</v>
      </c>
      <c r="C530" s="37">
        <v>0</v>
      </c>
      <c r="D530" s="4">
        <v>0</v>
      </c>
      <c r="E530" s="4">
        <v>0</v>
      </c>
      <c r="F530" s="4">
        <f t="shared" si="42"/>
        <v>0</v>
      </c>
      <c r="G530" s="4">
        <f t="shared" si="43"/>
        <v>0</v>
      </c>
      <c r="H530" s="116">
        <v>0</v>
      </c>
      <c r="I530" s="13"/>
    </row>
    <row r="531" spans="1:12" s="2" customFormat="1" ht="15">
      <c r="A531" s="143" t="s">
        <v>304</v>
      </c>
      <c r="B531" s="129" t="s">
        <v>84</v>
      </c>
      <c r="C531" s="41">
        <v>4480</v>
      </c>
      <c r="D531" s="18">
        <f>+D532+D533+D534+D535</f>
        <v>45836</v>
      </c>
      <c r="E531" s="18">
        <f>+E532+E533+E534+E535</f>
        <v>45976</v>
      </c>
      <c r="F531" s="18">
        <f>+F532+F533+F534+F535</f>
        <v>4620</v>
      </c>
      <c r="G531" s="18">
        <f>+G532+G533+G534+G535</f>
        <v>4620</v>
      </c>
      <c r="H531" s="131">
        <f>+H532+H533+H534+H535</f>
        <v>0</v>
      </c>
      <c r="I531" s="13"/>
      <c r="J531" s="26"/>
      <c r="K531" s="26"/>
      <c r="L531" s="23"/>
    </row>
    <row r="532" spans="1:9" ht="15">
      <c r="A532" s="114" t="s">
        <v>1276</v>
      </c>
      <c r="B532" s="8" t="s">
        <v>854</v>
      </c>
      <c r="C532" s="37">
        <v>0</v>
      </c>
      <c r="D532" s="148">
        <v>36255</v>
      </c>
      <c r="E532" s="148">
        <v>36255</v>
      </c>
      <c r="F532" s="4">
        <f>C532-D532+E532</f>
        <v>0</v>
      </c>
      <c r="G532" s="4">
        <f t="shared" si="43"/>
        <v>0</v>
      </c>
      <c r="H532" s="116">
        <v>0</v>
      </c>
      <c r="I532" s="13"/>
    </row>
    <row r="533" spans="1:9" ht="15">
      <c r="A533" s="114" t="s">
        <v>1168</v>
      </c>
      <c r="B533" s="8" t="s">
        <v>855</v>
      </c>
      <c r="C533" s="37">
        <v>0</v>
      </c>
      <c r="D533" s="148">
        <v>0</v>
      </c>
      <c r="E533" s="148">
        <v>0</v>
      </c>
      <c r="F533" s="4">
        <f>C533-D533+E533</f>
        <v>0</v>
      </c>
      <c r="G533" s="4">
        <f t="shared" si="43"/>
        <v>0</v>
      </c>
      <c r="H533" s="116">
        <v>0</v>
      </c>
      <c r="I533" s="13"/>
    </row>
    <row r="534" spans="1:9" ht="15">
      <c r="A534" s="144" t="s">
        <v>1137</v>
      </c>
      <c r="B534" s="159" t="s">
        <v>856</v>
      </c>
      <c r="C534" s="37">
        <v>0</v>
      </c>
      <c r="D534" s="4">
        <v>9552</v>
      </c>
      <c r="E534" s="4">
        <v>9552</v>
      </c>
      <c r="F534" s="4">
        <f>C534-D534+E534</f>
        <v>0</v>
      </c>
      <c r="G534" s="4">
        <f t="shared" si="43"/>
        <v>0</v>
      </c>
      <c r="H534" s="116">
        <v>0</v>
      </c>
      <c r="I534" s="13"/>
    </row>
    <row r="535" spans="1:9" ht="15">
      <c r="A535" s="144" t="s">
        <v>85</v>
      </c>
      <c r="B535" s="6" t="s">
        <v>305</v>
      </c>
      <c r="C535" s="37">
        <v>4480</v>
      </c>
      <c r="D535" s="4">
        <v>29</v>
      </c>
      <c r="E535" s="4">
        <v>169</v>
      </c>
      <c r="F535" s="4">
        <f>C535-D535+E535</f>
        <v>4620</v>
      </c>
      <c r="G535" s="4">
        <v>4620</v>
      </c>
      <c r="H535" s="116">
        <v>0</v>
      </c>
      <c r="I535" s="13"/>
    </row>
    <row r="536" spans="1:9" ht="15">
      <c r="A536" s="143" t="s">
        <v>306</v>
      </c>
      <c r="B536" s="129" t="s">
        <v>307</v>
      </c>
      <c r="C536" s="41">
        <v>470</v>
      </c>
      <c r="D536" s="18">
        <f>SUM(D537:D540)</f>
        <v>48568</v>
      </c>
      <c r="E536" s="18">
        <f>SUM(E537:E540)</f>
        <v>16177</v>
      </c>
      <c r="F536" s="18">
        <f>SUM(F537:F540)</f>
        <v>-31921</v>
      </c>
      <c r="G536" s="18">
        <f>SUM(G537:G540)</f>
        <v>-31921</v>
      </c>
      <c r="H536" s="131">
        <f>SUM(H537:H540)</f>
        <v>0</v>
      </c>
      <c r="I536" s="13"/>
    </row>
    <row r="537" spans="1:9" ht="15">
      <c r="A537" s="144" t="s">
        <v>308</v>
      </c>
      <c r="B537" s="6" t="s">
        <v>86</v>
      </c>
      <c r="C537" s="37">
        <v>42</v>
      </c>
      <c r="D537" s="4">
        <v>165</v>
      </c>
      <c r="E537" s="4">
        <v>416</v>
      </c>
      <c r="F537" s="4">
        <f>C537-D537+E537</f>
        <v>293</v>
      </c>
      <c r="G537" s="4">
        <f t="shared" si="43"/>
        <v>293</v>
      </c>
      <c r="H537" s="116">
        <v>0</v>
      </c>
      <c r="I537" s="13"/>
    </row>
    <row r="538" spans="1:9" ht="15">
      <c r="A538" s="144" t="s">
        <v>309</v>
      </c>
      <c r="B538" s="6" t="s">
        <v>87</v>
      </c>
      <c r="C538" s="37">
        <v>3053</v>
      </c>
      <c r="D538" s="4">
        <v>8392</v>
      </c>
      <c r="E538" s="4">
        <v>8205</v>
      </c>
      <c r="F538" s="4">
        <f>C538-D538+E538</f>
        <v>2866</v>
      </c>
      <c r="G538" s="4">
        <f t="shared" si="43"/>
        <v>2866</v>
      </c>
      <c r="H538" s="116">
        <v>0</v>
      </c>
      <c r="I538" s="22"/>
    </row>
    <row r="539" spans="1:9" ht="15">
      <c r="A539" s="144" t="s">
        <v>310</v>
      </c>
      <c r="B539" s="6" t="s">
        <v>88</v>
      </c>
      <c r="C539" s="37">
        <v>-394</v>
      </c>
      <c r="D539" s="4">
        <v>3683</v>
      </c>
      <c r="E539" s="4">
        <v>394</v>
      </c>
      <c r="F539" s="5">
        <f>C539-D539+E539</f>
        <v>-3683</v>
      </c>
      <c r="G539" s="4">
        <f t="shared" si="43"/>
        <v>-3683</v>
      </c>
      <c r="H539" s="116">
        <v>0</v>
      </c>
      <c r="I539" s="13"/>
    </row>
    <row r="540" spans="1:9" ht="15">
      <c r="A540" s="144" t="s">
        <v>311</v>
      </c>
      <c r="B540" s="6" t="s">
        <v>89</v>
      </c>
      <c r="C540" s="37">
        <v>-2231</v>
      </c>
      <c r="D540" s="4">
        <v>36328</v>
      </c>
      <c r="E540" s="4">
        <v>7162</v>
      </c>
      <c r="F540" s="4">
        <f>C540-D540+E540</f>
        <v>-31397</v>
      </c>
      <c r="G540" s="4">
        <f t="shared" si="43"/>
        <v>-31397</v>
      </c>
      <c r="H540" s="116">
        <v>0</v>
      </c>
      <c r="I540" s="13"/>
    </row>
    <row r="541" spans="1:9" ht="15">
      <c r="A541" s="143" t="s">
        <v>312</v>
      </c>
      <c r="B541" s="129" t="s">
        <v>313</v>
      </c>
      <c r="C541" s="41">
        <v>5481</v>
      </c>
      <c r="D541" s="18">
        <f>SUM(D542:D543)</f>
        <v>0</v>
      </c>
      <c r="E541" s="18">
        <f>SUM(E542:E543)</f>
        <v>30000</v>
      </c>
      <c r="F541" s="18">
        <f>SUM(F542:F543)</f>
        <v>35481</v>
      </c>
      <c r="G541" s="18">
        <f>SUM(G542:G543)</f>
        <v>0</v>
      </c>
      <c r="H541" s="131">
        <f>SUM(H542:H543)</f>
        <v>35481</v>
      </c>
      <c r="I541" s="13"/>
    </row>
    <row r="542" spans="1:9" ht="15">
      <c r="A542" s="114" t="s">
        <v>1209</v>
      </c>
      <c r="B542" s="8" t="s">
        <v>1210</v>
      </c>
      <c r="C542" s="37">
        <v>180</v>
      </c>
      <c r="D542" s="148">
        <v>0</v>
      </c>
      <c r="E542" s="148">
        <v>30000</v>
      </c>
      <c r="F542" s="4">
        <f>C542-D542+E542</f>
        <v>30180</v>
      </c>
      <c r="G542" s="4">
        <f t="shared" si="43"/>
        <v>0</v>
      </c>
      <c r="H542" s="116">
        <v>30180</v>
      </c>
      <c r="I542" s="13"/>
    </row>
    <row r="543" spans="1:9" ht="15">
      <c r="A543" s="144" t="s">
        <v>314</v>
      </c>
      <c r="B543" s="6" t="s">
        <v>185</v>
      </c>
      <c r="C543" s="37">
        <v>5301</v>
      </c>
      <c r="D543" s="4">
        <v>0</v>
      </c>
      <c r="E543" s="4">
        <v>0</v>
      </c>
      <c r="F543" s="4">
        <f>C543-D543+E543</f>
        <v>5301</v>
      </c>
      <c r="G543" s="4">
        <f t="shared" si="43"/>
        <v>0</v>
      </c>
      <c r="H543" s="116">
        <v>5301</v>
      </c>
      <c r="I543" s="13"/>
    </row>
    <row r="544" spans="1:9" ht="15">
      <c r="A544" s="151" t="s">
        <v>1277</v>
      </c>
      <c r="B544" s="129" t="s">
        <v>1278</v>
      </c>
      <c r="C544" s="41">
        <v>0</v>
      </c>
      <c r="D544" s="7">
        <f>SUM(D545)</f>
        <v>0</v>
      </c>
      <c r="E544" s="7">
        <f>SUM(E545)</f>
        <v>0</v>
      </c>
      <c r="F544" s="7">
        <f>SUM(F545)</f>
        <v>0</v>
      </c>
      <c r="G544" s="7">
        <f>SUM(G545)</f>
        <v>0</v>
      </c>
      <c r="H544" s="135">
        <f>SUM(H545)</f>
        <v>0</v>
      </c>
      <c r="I544" s="13"/>
    </row>
    <row r="545" spans="1:9" ht="15">
      <c r="A545" s="136" t="s">
        <v>1279</v>
      </c>
      <c r="B545" s="8" t="s">
        <v>1280</v>
      </c>
      <c r="C545" s="37">
        <v>0</v>
      </c>
      <c r="D545" s="4">
        <v>0</v>
      </c>
      <c r="E545" s="4">
        <v>0</v>
      </c>
      <c r="F545" s="4">
        <f>C545-D545+E545</f>
        <v>0</v>
      </c>
      <c r="G545" s="4">
        <v>0</v>
      </c>
      <c r="H545" s="116">
        <v>0</v>
      </c>
      <c r="I545" s="13"/>
    </row>
    <row r="546" spans="1:9" ht="15">
      <c r="A546" s="151">
        <v>249000</v>
      </c>
      <c r="B546" s="129" t="s">
        <v>315</v>
      </c>
      <c r="C546" s="41">
        <v>48634</v>
      </c>
      <c r="D546" s="7">
        <f>SUM(D547:D548)</f>
        <v>0</v>
      </c>
      <c r="E546" s="7">
        <f>SUM(E547:E548)</f>
        <v>0</v>
      </c>
      <c r="F546" s="7">
        <f>SUM(F547:F548)</f>
        <v>48634</v>
      </c>
      <c r="G546" s="7">
        <f>SUM(G547:G548)</f>
        <v>48634</v>
      </c>
      <c r="H546" s="135">
        <f>SUM(H547:H548)</f>
        <v>0</v>
      </c>
      <c r="I546" s="13"/>
    </row>
    <row r="547" spans="1:9" ht="15">
      <c r="A547" s="145">
        <v>249004</v>
      </c>
      <c r="B547" s="6" t="s">
        <v>316</v>
      </c>
      <c r="C547" s="37">
        <v>0</v>
      </c>
      <c r="D547" s="4">
        <v>0</v>
      </c>
      <c r="E547" s="4">
        <v>0</v>
      </c>
      <c r="F547" s="4">
        <f>C547-D547+E547</f>
        <v>0</v>
      </c>
      <c r="G547" s="4">
        <v>0</v>
      </c>
      <c r="H547" s="116">
        <v>0</v>
      </c>
      <c r="I547" s="13"/>
    </row>
    <row r="548" spans="1:9" ht="15">
      <c r="A548" s="179" t="s">
        <v>1149</v>
      </c>
      <c r="B548" s="6" t="s">
        <v>1150</v>
      </c>
      <c r="C548" s="37">
        <v>48634</v>
      </c>
      <c r="D548" s="4">
        <v>0</v>
      </c>
      <c r="E548" s="4">
        <v>0</v>
      </c>
      <c r="F548" s="4">
        <f>C548-D548+E548</f>
        <v>48634</v>
      </c>
      <c r="G548" s="4">
        <v>48634</v>
      </c>
      <c r="H548" s="116">
        <v>0</v>
      </c>
      <c r="I548" s="13"/>
    </row>
    <row r="549" spans="1:9" ht="15">
      <c r="A549" s="143" t="s">
        <v>317</v>
      </c>
      <c r="B549" s="129" t="s">
        <v>141</v>
      </c>
      <c r="C549" s="41">
        <v>239925</v>
      </c>
      <c r="D549" s="18">
        <f>D550+D559</f>
        <v>459595</v>
      </c>
      <c r="E549" s="18">
        <f>E550+E559</f>
        <v>420741</v>
      </c>
      <c r="F549" s="18">
        <f>F550+F559</f>
        <v>201071</v>
      </c>
      <c r="G549" s="18">
        <f>G550+G559</f>
        <v>201071</v>
      </c>
      <c r="H549" s="131">
        <f>H550+H559</f>
        <v>0</v>
      </c>
      <c r="I549" s="13"/>
    </row>
    <row r="550" spans="1:9" ht="15">
      <c r="A550" s="143" t="s">
        <v>318</v>
      </c>
      <c r="B550" s="129" t="s">
        <v>142</v>
      </c>
      <c r="C550" s="47">
        <v>239925</v>
      </c>
      <c r="D550" s="161">
        <f>SUM(D551:D558)</f>
        <v>450029</v>
      </c>
      <c r="E550" s="161">
        <f>SUM(E551:E558)</f>
        <v>411175</v>
      </c>
      <c r="F550" s="161">
        <f>SUM(F551:F558)</f>
        <v>201071</v>
      </c>
      <c r="G550" s="161">
        <f>SUM(G551:G558)</f>
        <v>201071</v>
      </c>
      <c r="H550" s="176">
        <f>SUM(H551:H558)</f>
        <v>0</v>
      </c>
      <c r="I550" s="13"/>
    </row>
    <row r="551" spans="1:9" ht="15">
      <c r="A551" s="145" t="s">
        <v>509</v>
      </c>
      <c r="B551" s="6" t="s">
        <v>90</v>
      </c>
      <c r="C551" s="37">
        <v>0</v>
      </c>
      <c r="D551" s="4">
        <v>321872</v>
      </c>
      <c r="E551" s="4">
        <v>321872</v>
      </c>
      <c r="F551" s="4">
        <f aca="true" t="shared" si="44" ref="F551:F558">C551-D551+E551</f>
        <v>0</v>
      </c>
      <c r="G551" s="4">
        <f aca="true" t="shared" si="45" ref="G551:G558">F551-H551</f>
        <v>0</v>
      </c>
      <c r="H551" s="116">
        <v>0</v>
      </c>
      <c r="I551" s="13"/>
    </row>
    <row r="552" spans="1:9" ht="15">
      <c r="A552" s="145" t="s">
        <v>319</v>
      </c>
      <c r="B552" s="6" t="s">
        <v>91</v>
      </c>
      <c r="C552" s="37">
        <v>14739</v>
      </c>
      <c r="D552" s="4">
        <v>49174</v>
      </c>
      <c r="E552" s="4">
        <v>49272</v>
      </c>
      <c r="F552" s="4">
        <f t="shared" si="44"/>
        <v>14837</v>
      </c>
      <c r="G552" s="4">
        <f t="shared" si="45"/>
        <v>14837</v>
      </c>
      <c r="H552" s="116">
        <v>0</v>
      </c>
      <c r="I552" s="13"/>
    </row>
    <row r="553" spans="1:9" ht="15">
      <c r="A553" s="145">
        <v>250504</v>
      </c>
      <c r="B553" s="6" t="s">
        <v>321</v>
      </c>
      <c r="C553" s="37">
        <v>99958</v>
      </c>
      <c r="D553" s="4">
        <v>54805</v>
      </c>
      <c r="E553" s="4">
        <v>37853</v>
      </c>
      <c r="F553" s="4">
        <f t="shared" si="44"/>
        <v>83006</v>
      </c>
      <c r="G553" s="4">
        <f t="shared" si="45"/>
        <v>83006</v>
      </c>
      <c r="H553" s="116">
        <v>0</v>
      </c>
      <c r="I553" s="13"/>
    </row>
    <row r="554" spans="1:9" ht="15">
      <c r="A554" s="144" t="s">
        <v>322</v>
      </c>
      <c r="B554" s="6" t="s">
        <v>92</v>
      </c>
      <c r="C554" s="37">
        <v>63517</v>
      </c>
      <c r="D554" s="4">
        <v>11758</v>
      </c>
      <c r="E554" s="4">
        <v>1944</v>
      </c>
      <c r="F554" s="4">
        <f t="shared" si="44"/>
        <v>53703</v>
      </c>
      <c r="G554" s="4">
        <f t="shared" si="45"/>
        <v>53703</v>
      </c>
      <c r="H554" s="116">
        <v>0</v>
      </c>
      <c r="I554" s="13"/>
    </row>
    <row r="555" spans="1:9" ht="15">
      <c r="A555" s="144" t="s">
        <v>323</v>
      </c>
      <c r="B555" s="6" t="s">
        <v>93</v>
      </c>
      <c r="C555" s="37">
        <v>32954</v>
      </c>
      <c r="D555" s="4">
        <v>0</v>
      </c>
      <c r="E555" s="4">
        <v>0</v>
      </c>
      <c r="F555" s="4">
        <f t="shared" si="44"/>
        <v>32954</v>
      </c>
      <c r="G555" s="4">
        <f t="shared" si="45"/>
        <v>32954</v>
      </c>
      <c r="H555" s="116">
        <v>0</v>
      </c>
      <c r="I555" s="13"/>
    </row>
    <row r="556" spans="1:9" ht="15">
      <c r="A556" s="144" t="s">
        <v>1138</v>
      </c>
      <c r="B556" s="6" t="s">
        <v>97</v>
      </c>
      <c r="C556" s="37">
        <v>0</v>
      </c>
      <c r="D556" s="4">
        <v>0</v>
      </c>
      <c r="E556" s="4">
        <v>0</v>
      </c>
      <c r="F556" s="4">
        <f>C556-D556+E556</f>
        <v>0</v>
      </c>
      <c r="G556" s="4">
        <f t="shared" si="45"/>
        <v>0</v>
      </c>
      <c r="H556" s="116">
        <v>0</v>
      </c>
      <c r="I556" s="13"/>
    </row>
    <row r="557" spans="1:9" ht="15">
      <c r="A557" s="144" t="s">
        <v>324</v>
      </c>
      <c r="B557" s="6" t="s">
        <v>325</v>
      </c>
      <c r="C557" s="37">
        <v>28757</v>
      </c>
      <c r="D557" s="4">
        <v>12420</v>
      </c>
      <c r="E557" s="4">
        <v>234</v>
      </c>
      <c r="F557" s="4">
        <f t="shared" si="44"/>
        <v>16571</v>
      </c>
      <c r="G557" s="4">
        <f>F557-H557</f>
        <v>16571</v>
      </c>
      <c r="H557" s="116">
        <v>0</v>
      </c>
      <c r="I557" s="13"/>
    </row>
    <row r="558" spans="1:9" ht="15">
      <c r="A558" s="144" t="s">
        <v>510</v>
      </c>
      <c r="B558" s="6" t="s">
        <v>94</v>
      </c>
      <c r="C558" s="37">
        <v>0</v>
      </c>
      <c r="D558" s="4">
        <v>0</v>
      </c>
      <c r="E558" s="4">
        <v>0</v>
      </c>
      <c r="F558" s="4">
        <f t="shared" si="44"/>
        <v>0</v>
      </c>
      <c r="G558" s="4">
        <f t="shared" si="45"/>
        <v>0</v>
      </c>
      <c r="H558" s="116">
        <v>0</v>
      </c>
      <c r="I558" s="13"/>
    </row>
    <row r="559" spans="1:9" ht="15">
      <c r="A559" s="151" t="s">
        <v>511</v>
      </c>
      <c r="B559" s="129" t="s">
        <v>95</v>
      </c>
      <c r="C559" s="41">
        <v>0</v>
      </c>
      <c r="D559" s="18">
        <f>D560</f>
        <v>9566</v>
      </c>
      <c r="E559" s="18">
        <f>E560</f>
        <v>9566</v>
      </c>
      <c r="F559" s="18">
        <f>F560</f>
        <v>0</v>
      </c>
      <c r="G559" s="18">
        <v>0</v>
      </c>
      <c r="H559" s="131">
        <f>H560</f>
        <v>0</v>
      </c>
      <c r="I559" s="13"/>
    </row>
    <row r="560" spans="1:9" ht="15">
      <c r="A560" s="145" t="s">
        <v>512</v>
      </c>
      <c r="B560" s="6" t="s">
        <v>96</v>
      </c>
      <c r="C560" s="37">
        <v>0</v>
      </c>
      <c r="D560" s="4">
        <v>9566</v>
      </c>
      <c r="E560" s="4">
        <v>9566</v>
      </c>
      <c r="F560" s="4">
        <f>C560-D560+E560</f>
        <v>0</v>
      </c>
      <c r="G560" s="4">
        <v>0</v>
      </c>
      <c r="H560" s="116">
        <v>0</v>
      </c>
      <c r="I560" s="13"/>
    </row>
    <row r="561" spans="1:9" ht="15">
      <c r="A561" s="143" t="s">
        <v>326</v>
      </c>
      <c r="B561" s="129" t="s">
        <v>143</v>
      </c>
      <c r="C561" s="47">
        <v>203900</v>
      </c>
      <c r="D561" s="161">
        <f>D562+D564</f>
        <v>17724</v>
      </c>
      <c r="E561" s="161">
        <f>E562+E564</f>
        <v>122549</v>
      </c>
      <c r="F561" s="161">
        <f>F562+F564</f>
        <v>308725</v>
      </c>
      <c r="G561" s="161">
        <f>G562+G564</f>
        <v>207120</v>
      </c>
      <c r="H561" s="176">
        <f>H562+H564</f>
        <v>101605</v>
      </c>
      <c r="I561" s="13"/>
    </row>
    <row r="562" spans="1:9" ht="15">
      <c r="A562" s="151" t="s">
        <v>327</v>
      </c>
      <c r="B562" s="163" t="s">
        <v>328</v>
      </c>
      <c r="C562" s="41">
        <v>101605</v>
      </c>
      <c r="D562" s="18">
        <f>D563</f>
        <v>0</v>
      </c>
      <c r="E562" s="18">
        <f>E563</f>
        <v>0</v>
      </c>
      <c r="F562" s="18">
        <f>F563</f>
        <v>101605</v>
      </c>
      <c r="G562" s="18">
        <f>G563</f>
        <v>0</v>
      </c>
      <c r="H562" s="131">
        <f>H563</f>
        <v>101605</v>
      </c>
      <c r="I562" s="13"/>
    </row>
    <row r="563" spans="1:9" ht="15">
      <c r="A563" s="145" t="s">
        <v>329</v>
      </c>
      <c r="B563" s="6" t="s">
        <v>330</v>
      </c>
      <c r="C563" s="37">
        <v>101605</v>
      </c>
      <c r="D563" s="4">
        <v>0</v>
      </c>
      <c r="E563" s="4">
        <v>0</v>
      </c>
      <c r="F563" s="4">
        <f>C563-D563+E563</f>
        <v>101605</v>
      </c>
      <c r="G563" s="4">
        <v>0</v>
      </c>
      <c r="H563" s="116">
        <v>101605</v>
      </c>
      <c r="I563" s="13"/>
    </row>
    <row r="564" spans="1:9" ht="15">
      <c r="A564" s="151" t="s">
        <v>331</v>
      </c>
      <c r="B564" s="163" t="s">
        <v>332</v>
      </c>
      <c r="C564" s="41">
        <v>102295</v>
      </c>
      <c r="D564" s="18">
        <f>SUM(D565:D569)</f>
        <v>17724</v>
      </c>
      <c r="E564" s="18">
        <f>SUM(E565:E569)</f>
        <v>122549</v>
      </c>
      <c r="F564" s="18">
        <f>SUM(F565:F569)</f>
        <v>207120</v>
      </c>
      <c r="G564" s="18">
        <f>SUM(G565:G569)</f>
        <v>207120</v>
      </c>
      <c r="H564" s="131">
        <f>SUM(H565:H569)</f>
        <v>0</v>
      </c>
      <c r="I564" s="13"/>
    </row>
    <row r="565" spans="1:9" ht="15">
      <c r="A565" s="145" t="s">
        <v>333</v>
      </c>
      <c r="B565" s="6" t="s">
        <v>321</v>
      </c>
      <c r="C565" s="37">
        <v>22566</v>
      </c>
      <c r="D565" s="4">
        <v>4292</v>
      </c>
      <c r="E565" s="4">
        <v>27182</v>
      </c>
      <c r="F565" s="4">
        <f>C565-D565+E565</f>
        <v>45456</v>
      </c>
      <c r="G565" s="4">
        <f>F565-H565</f>
        <v>45456</v>
      </c>
      <c r="H565" s="116">
        <v>0</v>
      </c>
      <c r="I565" s="13"/>
    </row>
    <row r="566" spans="1:9" ht="15">
      <c r="A566" s="144" t="s">
        <v>334</v>
      </c>
      <c r="B566" s="6" t="s">
        <v>93</v>
      </c>
      <c r="C566" s="37">
        <v>16639</v>
      </c>
      <c r="D566" s="4">
        <v>0</v>
      </c>
      <c r="E566" s="4">
        <v>18256</v>
      </c>
      <c r="F566" s="4">
        <f>C566-D566+E566</f>
        <v>34895</v>
      </c>
      <c r="G566" s="4">
        <f>F566-H566</f>
        <v>34895</v>
      </c>
      <c r="H566" s="116">
        <v>0</v>
      </c>
      <c r="I566" s="13"/>
    </row>
    <row r="567" spans="1:9" ht="15">
      <c r="A567" s="144" t="s">
        <v>335</v>
      </c>
      <c r="B567" s="6" t="s">
        <v>92</v>
      </c>
      <c r="C567" s="37">
        <v>16502</v>
      </c>
      <c r="D567" s="4">
        <v>4344</v>
      </c>
      <c r="E567" s="4">
        <v>19926</v>
      </c>
      <c r="F567" s="4">
        <f>C567-D567+E567</f>
        <v>32084</v>
      </c>
      <c r="G567" s="4">
        <f>F567-H567</f>
        <v>32084</v>
      </c>
      <c r="H567" s="116">
        <v>0</v>
      </c>
      <c r="I567" s="13"/>
    </row>
    <row r="568" spans="1:9" ht="15">
      <c r="A568" s="144" t="s">
        <v>336</v>
      </c>
      <c r="B568" s="6" t="s">
        <v>325</v>
      </c>
      <c r="C568" s="37">
        <v>8851</v>
      </c>
      <c r="D568" s="4">
        <v>9088</v>
      </c>
      <c r="E568" s="4">
        <v>16475</v>
      </c>
      <c r="F568" s="4">
        <f>C568-D568+E568</f>
        <v>16238</v>
      </c>
      <c r="G568" s="4">
        <f>F568-H568</f>
        <v>16238</v>
      </c>
      <c r="H568" s="116">
        <v>0</v>
      </c>
      <c r="I568" s="13"/>
    </row>
    <row r="569" spans="1:9" ht="15">
      <c r="A569" s="144" t="s">
        <v>337</v>
      </c>
      <c r="B569" s="6" t="s">
        <v>97</v>
      </c>
      <c r="C569" s="37">
        <v>37737</v>
      </c>
      <c r="D569" s="4">
        <v>0</v>
      </c>
      <c r="E569" s="4">
        <v>40710</v>
      </c>
      <c r="F569" s="4">
        <f>C569-D569+E569</f>
        <v>78447</v>
      </c>
      <c r="G569" s="4">
        <f>F569-H569</f>
        <v>78447</v>
      </c>
      <c r="H569" s="116">
        <v>0</v>
      </c>
      <c r="I569" s="13"/>
    </row>
    <row r="570" spans="1:9" ht="15">
      <c r="A570" s="180">
        <v>290000</v>
      </c>
      <c r="B570" s="130" t="s">
        <v>338</v>
      </c>
      <c r="C570" s="41">
        <v>183076</v>
      </c>
      <c r="D570" s="7">
        <f>D571</f>
        <v>133507</v>
      </c>
      <c r="E570" s="7">
        <f>E571</f>
        <v>126403</v>
      </c>
      <c r="F570" s="7">
        <f>F571</f>
        <v>175972</v>
      </c>
      <c r="G570" s="7">
        <f>G571</f>
        <v>175972</v>
      </c>
      <c r="H570" s="135">
        <f>H571</f>
        <v>0</v>
      </c>
      <c r="I570" s="13"/>
    </row>
    <row r="571" spans="1:9" ht="15">
      <c r="A571" s="180">
        <v>291000</v>
      </c>
      <c r="B571" s="130" t="s">
        <v>339</v>
      </c>
      <c r="C571" s="41">
        <v>183076</v>
      </c>
      <c r="D571" s="7">
        <f>D572+D573</f>
        <v>133507</v>
      </c>
      <c r="E571" s="7">
        <f>E572+E573</f>
        <v>126403</v>
      </c>
      <c r="F571" s="7">
        <f>F572+F573</f>
        <v>175972</v>
      </c>
      <c r="G571" s="7">
        <f>G572+G573</f>
        <v>175972</v>
      </c>
      <c r="H571" s="135">
        <f>H572+H573</f>
        <v>0</v>
      </c>
      <c r="I571" s="13"/>
    </row>
    <row r="572" spans="1:9" ht="15">
      <c r="A572" s="136">
        <v>291001</v>
      </c>
      <c r="B572" s="8" t="s">
        <v>340</v>
      </c>
      <c r="C572" s="37">
        <v>101</v>
      </c>
      <c r="D572" s="4">
        <v>0</v>
      </c>
      <c r="E572" s="4">
        <v>0</v>
      </c>
      <c r="F572" s="4">
        <f>C572-D572+E572</f>
        <v>101</v>
      </c>
      <c r="G572" s="4">
        <v>101</v>
      </c>
      <c r="H572" s="116">
        <f>F572-G572</f>
        <v>0</v>
      </c>
      <c r="I572" s="13"/>
    </row>
    <row r="573" spans="1:9" ht="15">
      <c r="A573" s="136" t="s">
        <v>341</v>
      </c>
      <c r="B573" s="8" t="s">
        <v>342</v>
      </c>
      <c r="C573" s="37">
        <v>182975</v>
      </c>
      <c r="D573" s="4">
        <v>133507</v>
      </c>
      <c r="E573" s="4">
        <v>126403</v>
      </c>
      <c r="F573" s="4">
        <f>C573-D573+E573</f>
        <v>175871</v>
      </c>
      <c r="G573" s="5">
        <v>175871</v>
      </c>
      <c r="H573" s="117">
        <f>F573-G573</f>
        <v>0</v>
      </c>
      <c r="I573" s="13"/>
    </row>
    <row r="574" spans="1:9" ht="15">
      <c r="A574" s="143" t="s">
        <v>343</v>
      </c>
      <c r="B574" s="129" t="s">
        <v>144</v>
      </c>
      <c r="C574" s="45">
        <v>18496931</v>
      </c>
      <c r="D574" s="160">
        <f>D575</f>
        <v>113208</v>
      </c>
      <c r="E574" s="160">
        <f>E575</f>
        <v>95880</v>
      </c>
      <c r="F574" s="160">
        <f>F575</f>
        <v>18479603</v>
      </c>
      <c r="G574" s="160">
        <f>G575</f>
        <v>0</v>
      </c>
      <c r="H574" s="173">
        <f>H575</f>
        <v>18479603</v>
      </c>
      <c r="I574" s="13"/>
    </row>
    <row r="575" spans="1:9" ht="15">
      <c r="A575" s="143" t="s">
        <v>344</v>
      </c>
      <c r="B575" s="129" t="s">
        <v>345</v>
      </c>
      <c r="C575" s="41">
        <v>18496931</v>
      </c>
      <c r="D575" s="18">
        <f>D576+D578+D581+D584+D586+D592+D596</f>
        <v>113208</v>
      </c>
      <c r="E575" s="18">
        <f>E576+E578+E581+E584+E586+E592+E596</f>
        <v>95880</v>
      </c>
      <c r="F575" s="18">
        <f>F576+F578+F581+F584+F586+F592+F596</f>
        <v>18479603</v>
      </c>
      <c r="G575" s="18">
        <v>0</v>
      </c>
      <c r="H575" s="131">
        <f>H576+H578+H581+H584+H586+H592+H596</f>
        <v>18479603</v>
      </c>
      <c r="I575" s="13"/>
    </row>
    <row r="576" spans="1:9" ht="15">
      <c r="A576" s="143" t="s">
        <v>346</v>
      </c>
      <c r="B576" s="129" t="s">
        <v>145</v>
      </c>
      <c r="C576" s="41">
        <v>15583798</v>
      </c>
      <c r="D576" s="18">
        <f>D577</f>
        <v>994</v>
      </c>
      <c r="E576" s="18">
        <f>E577</f>
        <v>10077</v>
      </c>
      <c r="F576" s="18">
        <f>F577</f>
        <v>15592881</v>
      </c>
      <c r="G576" s="18">
        <v>0</v>
      </c>
      <c r="H576" s="131">
        <f>H577</f>
        <v>15592881</v>
      </c>
      <c r="I576" s="13"/>
    </row>
    <row r="577" spans="1:9" ht="15">
      <c r="A577" s="144" t="s">
        <v>347</v>
      </c>
      <c r="B577" s="6" t="s">
        <v>98</v>
      </c>
      <c r="C577" s="37">
        <v>15583798</v>
      </c>
      <c r="D577" s="4">
        <v>994</v>
      </c>
      <c r="E577" s="4">
        <v>10077</v>
      </c>
      <c r="F577" s="4">
        <f>C577-D577+E577</f>
        <v>15592881</v>
      </c>
      <c r="G577" s="4">
        <v>0</v>
      </c>
      <c r="H577" s="116">
        <f>F577-G577</f>
        <v>15592881</v>
      </c>
      <c r="I577" s="13"/>
    </row>
    <row r="578" spans="1:9" ht="15">
      <c r="A578" s="143" t="s">
        <v>348</v>
      </c>
      <c r="B578" s="129" t="s">
        <v>349</v>
      </c>
      <c r="C578" s="41">
        <v>0</v>
      </c>
      <c r="D578" s="18">
        <f>D579+D580</f>
        <v>0</v>
      </c>
      <c r="E578" s="18">
        <f>E579+E580</f>
        <v>0</v>
      </c>
      <c r="F578" s="18">
        <f>F579+F580</f>
        <v>0</v>
      </c>
      <c r="G578" s="18">
        <v>0</v>
      </c>
      <c r="H578" s="131">
        <f>H579+H580</f>
        <v>0</v>
      </c>
      <c r="I578" s="13"/>
    </row>
    <row r="579" spans="1:9" ht="15">
      <c r="A579" s="144" t="s">
        <v>350</v>
      </c>
      <c r="B579" s="6" t="s">
        <v>351</v>
      </c>
      <c r="C579" s="37">
        <v>0</v>
      </c>
      <c r="D579" s="4">
        <v>0</v>
      </c>
      <c r="E579" s="4">
        <v>0</v>
      </c>
      <c r="F579" s="4">
        <f>C579-D579+E579</f>
        <v>0</v>
      </c>
      <c r="G579" s="4">
        <v>0</v>
      </c>
      <c r="H579" s="116">
        <f>F579-G579</f>
        <v>0</v>
      </c>
      <c r="I579" s="13"/>
    </row>
    <row r="580" spans="1:9" ht="15">
      <c r="A580" s="144" t="s">
        <v>352</v>
      </c>
      <c r="B580" s="6" t="s">
        <v>353</v>
      </c>
      <c r="C580" s="37">
        <v>0</v>
      </c>
      <c r="D580" s="4">
        <v>0</v>
      </c>
      <c r="E580" s="4">
        <v>0</v>
      </c>
      <c r="F580" s="4">
        <f>C580-D580+E580</f>
        <v>0</v>
      </c>
      <c r="G580" s="4">
        <v>0</v>
      </c>
      <c r="H580" s="116">
        <f>F580-G580</f>
        <v>0</v>
      </c>
      <c r="I580" s="13"/>
    </row>
    <row r="581" spans="1:12" s="2" customFormat="1" ht="15">
      <c r="A581" s="143" t="s">
        <v>354</v>
      </c>
      <c r="B581" s="129" t="s">
        <v>355</v>
      </c>
      <c r="C581" s="41">
        <v>0</v>
      </c>
      <c r="D581" s="18">
        <f>D582+D583</f>
        <v>0</v>
      </c>
      <c r="E581" s="18">
        <f>E582+E583</f>
        <v>0</v>
      </c>
      <c r="F581" s="18">
        <f>F582+F583</f>
        <v>0</v>
      </c>
      <c r="G581" s="18">
        <v>0</v>
      </c>
      <c r="H581" s="131">
        <f>H582+H583</f>
        <v>0</v>
      </c>
      <c r="I581" s="13"/>
      <c r="J581" s="26"/>
      <c r="K581" s="26"/>
      <c r="L581" s="23"/>
    </row>
    <row r="582" spans="1:9" ht="15">
      <c r="A582" s="144" t="s">
        <v>356</v>
      </c>
      <c r="B582" s="138" t="s">
        <v>99</v>
      </c>
      <c r="C582" s="37">
        <v>0</v>
      </c>
      <c r="D582" s="5">
        <v>0</v>
      </c>
      <c r="E582" s="5">
        <v>0</v>
      </c>
      <c r="F582" s="4">
        <f>C582-D582+E582</f>
        <v>0</v>
      </c>
      <c r="G582" s="4">
        <v>0</v>
      </c>
      <c r="H582" s="116">
        <f>F582-G582</f>
        <v>0</v>
      </c>
      <c r="I582" s="13"/>
    </row>
    <row r="583" spans="1:9" ht="15">
      <c r="A583" s="144" t="s">
        <v>928</v>
      </c>
      <c r="B583" s="138" t="s">
        <v>929</v>
      </c>
      <c r="C583" s="37">
        <v>0</v>
      </c>
      <c r="D583" s="153">
        <v>0</v>
      </c>
      <c r="E583" s="153">
        <v>0</v>
      </c>
      <c r="F583" s="4">
        <f>C583-D583+E583</f>
        <v>0</v>
      </c>
      <c r="G583" s="4">
        <v>0</v>
      </c>
      <c r="H583" s="116">
        <f>F583-G583</f>
        <v>0</v>
      </c>
      <c r="I583" s="13"/>
    </row>
    <row r="584" spans="1:9" ht="15">
      <c r="A584" s="143" t="s">
        <v>357</v>
      </c>
      <c r="B584" s="129" t="s">
        <v>358</v>
      </c>
      <c r="C584" s="41">
        <v>139140</v>
      </c>
      <c r="D584" s="18">
        <f>D585</f>
        <v>0</v>
      </c>
      <c r="E584" s="18">
        <f>E585</f>
        <v>0</v>
      </c>
      <c r="F584" s="18">
        <f>F585</f>
        <v>139140</v>
      </c>
      <c r="G584" s="18">
        <v>0</v>
      </c>
      <c r="H584" s="131">
        <f>H585</f>
        <v>139140</v>
      </c>
      <c r="I584" s="13"/>
    </row>
    <row r="585" spans="1:9" ht="15">
      <c r="A585" s="144" t="s">
        <v>359</v>
      </c>
      <c r="B585" s="6" t="s">
        <v>100</v>
      </c>
      <c r="C585" s="37">
        <v>139140</v>
      </c>
      <c r="D585" s="4">
        <v>0</v>
      </c>
      <c r="E585" s="4">
        <v>0</v>
      </c>
      <c r="F585" s="4">
        <f>C585-D585+E585</f>
        <v>139140</v>
      </c>
      <c r="G585" s="4">
        <v>0</v>
      </c>
      <c r="H585" s="116">
        <f>F585-G585</f>
        <v>139140</v>
      </c>
      <c r="I585" s="13"/>
    </row>
    <row r="586" spans="1:9" ht="15">
      <c r="A586" s="143" t="s">
        <v>360</v>
      </c>
      <c r="B586" s="129" t="s">
        <v>361</v>
      </c>
      <c r="C586" s="41">
        <v>5626228</v>
      </c>
      <c r="D586" s="18">
        <f>SUM(D587:D591)</f>
        <v>0</v>
      </c>
      <c r="E586" s="18">
        <f>SUM(E587:E591)</f>
        <v>0</v>
      </c>
      <c r="F586" s="18">
        <f>SUM(F587:F591)</f>
        <v>5626228</v>
      </c>
      <c r="G586" s="18">
        <v>0</v>
      </c>
      <c r="H586" s="131">
        <f>SUM(H587:H591)</f>
        <v>5626228</v>
      </c>
      <c r="I586" s="13"/>
    </row>
    <row r="587" spans="1:9" ht="15">
      <c r="A587" s="144" t="s">
        <v>101</v>
      </c>
      <c r="B587" s="6" t="s">
        <v>69</v>
      </c>
      <c r="C587" s="37">
        <v>46410</v>
      </c>
      <c r="D587" s="4">
        <v>0</v>
      </c>
      <c r="E587" s="4">
        <v>0</v>
      </c>
      <c r="F587" s="4">
        <f>C587-D587+E587</f>
        <v>46410</v>
      </c>
      <c r="G587" s="4">
        <v>0</v>
      </c>
      <c r="H587" s="116">
        <f>F587-G587</f>
        <v>46410</v>
      </c>
      <c r="I587" s="13"/>
    </row>
    <row r="588" spans="1:9" ht="15">
      <c r="A588" s="145">
        <v>324052</v>
      </c>
      <c r="B588" s="6" t="s">
        <v>136</v>
      </c>
      <c r="C588" s="37">
        <v>3840958</v>
      </c>
      <c r="D588" s="4">
        <v>0</v>
      </c>
      <c r="E588" s="4">
        <v>0</v>
      </c>
      <c r="F588" s="4">
        <f>C588-D588+E588</f>
        <v>3840958</v>
      </c>
      <c r="G588" s="4">
        <v>0</v>
      </c>
      <c r="H588" s="116">
        <f>F588-G588</f>
        <v>3840958</v>
      </c>
      <c r="I588" s="13"/>
    </row>
    <row r="589" spans="1:9" ht="15">
      <c r="A589" s="136" t="s">
        <v>1240</v>
      </c>
      <c r="B589" s="8" t="s">
        <v>1234</v>
      </c>
      <c r="C589" s="37">
        <v>0</v>
      </c>
      <c r="D589" s="4">
        <v>0</v>
      </c>
      <c r="E589" s="4">
        <v>0</v>
      </c>
      <c r="F589" s="4">
        <f>C589-D589+E589</f>
        <v>0</v>
      </c>
      <c r="G589" s="4">
        <v>0</v>
      </c>
      <c r="H589" s="116">
        <f>F589-G589</f>
        <v>0</v>
      </c>
      <c r="I589" s="13"/>
    </row>
    <row r="590" spans="1:9" ht="15">
      <c r="A590" s="145">
        <v>324062</v>
      </c>
      <c r="B590" s="6" t="s">
        <v>137</v>
      </c>
      <c r="C590" s="37">
        <v>1738860</v>
      </c>
      <c r="D590" s="4">
        <v>0</v>
      </c>
      <c r="E590" s="4">
        <v>0</v>
      </c>
      <c r="F590" s="4">
        <f>C590-D590+E590</f>
        <v>1738860</v>
      </c>
      <c r="G590" s="4">
        <v>0</v>
      </c>
      <c r="H590" s="116">
        <f>F590-G590</f>
        <v>1738860</v>
      </c>
      <c r="I590" s="13"/>
    </row>
    <row r="591" spans="1:9" ht="15">
      <c r="A591" s="136" t="s">
        <v>1241</v>
      </c>
      <c r="B591" s="8" t="s">
        <v>1236</v>
      </c>
      <c r="C591" s="37">
        <v>0</v>
      </c>
      <c r="D591" s="4">
        <v>0</v>
      </c>
      <c r="E591" s="4">
        <v>0</v>
      </c>
      <c r="F591" s="4">
        <f>C591-D591+E591</f>
        <v>0</v>
      </c>
      <c r="G591" s="4">
        <v>0</v>
      </c>
      <c r="H591" s="116">
        <f>F591-G591</f>
        <v>0</v>
      </c>
      <c r="I591" s="13"/>
    </row>
    <row r="592" spans="1:9" ht="15">
      <c r="A592" s="181" t="s">
        <v>362</v>
      </c>
      <c r="B592" s="157" t="s">
        <v>363</v>
      </c>
      <c r="C592" s="46">
        <v>0</v>
      </c>
      <c r="D592" s="164">
        <f>D593+D595</f>
        <v>0</v>
      </c>
      <c r="E592" s="164">
        <f>E593+E595</f>
        <v>85803</v>
      </c>
      <c r="F592" s="164">
        <f>F593+F595</f>
        <v>85803</v>
      </c>
      <c r="G592" s="164">
        <v>0</v>
      </c>
      <c r="H592" s="182">
        <f>H593+H595</f>
        <v>85803</v>
      </c>
      <c r="I592" s="13"/>
    </row>
    <row r="593" spans="1:9" ht="15">
      <c r="A593" s="144" t="s">
        <v>102</v>
      </c>
      <c r="B593" s="6" t="s">
        <v>103</v>
      </c>
      <c r="C593" s="37">
        <v>0</v>
      </c>
      <c r="D593" s="4">
        <v>0</v>
      </c>
      <c r="E593" s="4">
        <v>0</v>
      </c>
      <c r="F593" s="4">
        <f>C593-D593+E593</f>
        <v>0</v>
      </c>
      <c r="G593" s="4">
        <v>0</v>
      </c>
      <c r="H593" s="116">
        <f>F593-G593</f>
        <v>0</v>
      </c>
      <c r="I593" s="13"/>
    </row>
    <row r="594" spans="1:9" ht="15">
      <c r="A594" s="144" t="s">
        <v>104</v>
      </c>
      <c r="B594" s="6" t="s">
        <v>105</v>
      </c>
      <c r="C594" s="37">
        <v>0</v>
      </c>
      <c r="D594" s="4">
        <v>0</v>
      </c>
      <c r="E594" s="4">
        <v>0</v>
      </c>
      <c r="F594" s="4">
        <f>C594-D594+E594</f>
        <v>0</v>
      </c>
      <c r="G594" s="4">
        <v>0</v>
      </c>
      <c r="H594" s="116">
        <f>F594-G594</f>
        <v>0</v>
      </c>
      <c r="I594" s="13"/>
    </row>
    <row r="595" spans="1:9" ht="15">
      <c r="A595" s="114" t="s">
        <v>1326</v>
      </c>
      <c r="B595" s="8" t="s">
        <v>1327</v>
      </c>
      <c r="C595" s="37">
        <v>0</v>
      </c>
      <c r="D595" s="4">
        <v>0</v>
      </c>
      <c r="E595" s="4">
        <v>85803</v>
      </c>
      <c r="F595" s="4">
        <f>C595-D595+E595</f>
        <v>85803</v>
      </c>
      <c r="G595" s="4">
        <v>0</v>
      </c>
      <c r="H595" s="116">
        <f>F595-G595</f>
        <v>85803</v>
      </c>
      <c r="I595" s="13"/>
    </row>
    <row r="596" spans="1:9" ht="15">
      <c r="A596" s="151" t="s">
        <v>106</v>
      </c>
      <c r="B596" s="129" t="s">
        <v>107</v>
      </c>
      <c r="C596" s="41">
        <v>-2852235</v>
      </c>
      <c r="D596" s="18">
        <f>SUM(D597:D599)</f>
        <v>112214</v>
      </c>
      <c r="E596" s="18">
        <f>SUM(E597:E599)</f>
        <v>0</v>
      </c>
      <c r="F596" s="18">
        <f>SUM(F597:F599)</f>
        <v>-2964449</v>
      </c>
      <c r="G596" s="18">
        <f>SUM(G597:G599)</f>
        <v>0</v>
      </c>
      <c r="H596" s="131">
        <f>SUM(H597:H599)</f>
        <v>-2964449</v>
      </c>
      <c r="I596" s="13"/>
    </row>
    <row r="597" spans="1:9" ht="15">
      <c r="A597" s="145" t="s">
        <v>1139</v>
      </c>
      <c r="B597" s="6" t="s">
        <v>1140</v>
      </c>
      <c r="C597" s="37">
        <v>-1708340</v>
      </c>
      <c r="D597" s="4">
        <v>0</v>
      </c>
      <c r="E597" s="4">
        <v>0</v>
      </c>
      <c r="F597" s="4">
        <f>C597-D597+E597</f>
        <v>-1708340</v>
      </c>
      <c r="G597" s="4">
        <v>0</v>
      </c>
      <c r="H597" s="116">
        <f>F597-G597</f>
        <v>-1708340</v>
      </c>
      <c r="I597" s="13"/>
    </row>
    <row r="598" spans="1:9" ht="15">
      <c r="A598" s="145" t="s">
        <v>996</v>
      </c>
      <c r="B598" s="6" t="s">
        <v>997</v>
      </c>
      <c r="C598" s="37">
        <v>-953603</v>
      </c>
      <c r="D598" s="4">
        <v>98857</v>
      </c>
      <c r="E598" s="4">
        <v>0</v>
      </c>
      <c r="F598" s="4">
        <f>C598-D598+E598</f>
        <v>-1052460</v>
      </c>
      <c r="G598" s="4">
        <v>0</v>
      </c>
      <c r="H598" s="116">
        <f>F598-G598</f>
        <v>-1052460</v>
      </c>
      <c r="I598" s="13"/>
    </row>
    <row r="599" spans="1:9" ht="15">
      <c r="A599" s="145" t="s">
        <v>108</v>
      </c>
      <c r="B599" s="6" t="s">
        <v>109</v>
      </c>
      <c r="C599" s="37">
        <v>-190292</v>
      </c>
      <c r="D599" s="4">
        <v>13357</v>
      </c>
      <c r="E599" s="4">
        <v>0</v>
      </c>
      <c r="F599" s="4">
        <f>C599-D599+E599</f>
        <v>-203649</v>
      </c>
      <c r="G599" s="4">
        <v>0</v>
      </c>
      <c r="H599" s="116">
        <f>F599-G599</f>
        <v>-203649</v>
      </c>
      <c r="I599" s="13"/>
    </row>
    <row r="600" spans="1:9" ht="15">
      <c r="A600" s="143" t="s">
        <v>364</v>
      </c>
      <c r="B600" s="129" t="s">
        <v>146</v>
      </c>
      <c r="C600" s="41">
        <v>841208</v>
      </c>
      <c r="D600" s="18">
        <f>D601+D614+D618+D623+D632+D627</f>
        <v>1073575</v>
      </c>
      <c r="E600" s="18">
        <f>E601+E614+E618+E623+E632+E627</f>
        <v>9198553</v>
      </c>
      <c r="F600" s="18">
        <f>F601+F614+F618+F623+F632+F627</f>
        <v>8966186</v>
      </c>
      <c r="G600" s="18">
        <v>0</v>
      </c>
      <c r="H600" s="131">
        <f>H601+H614+H618+H623+H632+H627</f>
        <v>8966186</v>
      </c>
      <c r="I600" s="13"/>
    </row>
    <row r="601" spans="1:9" ht="15">
      <c r="A601" s="143" t="s">
        <v>365</v>
      </c>
      <c r="B601" s="129" t="s">
        <v>366</v>
      </c>
      <c r="C601" s="41">
        <v>405469</v>
      </c>
      <c r="D601" s="18">
        <f>D602</f>
        <v>1072398</v>
      </c>
      <c r="E601" s="18">
        <f>E602</f>
        <v>6205952</v>
      </c>
      <c r="F601" s="18">
        <f>F602</f>
        <v>5539023</v>
      </c>
      <c r="G601" s="18">
        <f>G602</f>
        <v>0</v>
      </c>
      <c r="H601" s="131">
        <f>H602</f>
        <v>5539023</v>
      </c>
      <c r="I601" s="13"/>
    </row>
    <row r="602" spans="1:9" ht="15">
      <c r="A602" s="143" t="s">
        <v>367</v>
      </c>
      <c r="B602" s="129" t="s">
        <v>147</v>
      </c>
      <c r="C602" s="47">
        <v>405469</v>
      </c>
      <c r="D602" s="161">
        <f>SUM(D603:D613)</f>
        <v>1072398</v>
      </c>
      <c r="E602" s="161">
        <f>SUM(E603:E613)</f>
        <v>6205952</v>
      </c>
      <c r="F602" s="161">
        <f>SUM(F603:F613)</f>
        <v>5539023</v>
      </c>
      <c r="G602" s="161">
        <f>SUM(G603:G613)</f>
        <v>0</v>
      </c>
      <c r="H602" s="176">
        <f>SUM(H603:H613)</f>
        <v>5539023</v>
      </c>
      <c r="I602" s="13"/>
    </row>
    <row r="603" spans="1:9" ht="15">
      <c r="A603" s="145">
        <v>411001</v>
      </c>
      <c r="B603" s="6" t="s">
        <v>368</v>
      </c>
      <c r="C603" s="37">
        <v>145627</v>
      </c>
      <c r="D603" s="4">
        <v>1068430</v>
      </c>
      <c r="E603" s="4">
        <v>3094349</v>
      </c>
      <c r="F603" s="4">
        <f aca="true" t="shared" si="46" ref="F603:F613">C603-D603+E603</f>
        <v>2171546</v>
      </c>
      <c r="G603" s="4">
        <v>0</v>
      </c>
      <c r="H603" s="116">
        <f aca="true" t="shared" si="47" ref="H603:H613">F603-G603</f>
        <v>2171546</v>
      </c>
      <c r="I603" s="13"/>
    </row>
    <row r="604" spans="1:9" ht="15">
      <c r="A604" s="144" t="s">
        <v>369</v>
      </c>
      <c r="B604" s="6" t="s">
        <v>370</v>
      </c>
      <c r="C604" s="37">
        <v>5069</v>
      </c>
      <c r="D604" s="4">
        <v>200</v>
      </c>
      <c r="E604" s="4">
        <v>27594</v>
      </c>
      <c r="F604" s="4">
        <f t="shared" si="46"/>
        <v>32463</v>
      </c>
      <c r="G604" s="4">
        <v>0</v>
      </c>
      <c r="H604" s="116">
        <f t="shared" si="47"/>
        <v>32463</v>
      </c>
      <c r="I604" s="13"/>
    </row>
    <row r="605" spans="1:9" ht="15">
      <c r="A605" s="144" t="s">
        <v>371</v>
      </c>
      <c r="B605" s="6" t="s">
        <v>340</v>
      </c>
      <c r="C605" s="37">
        <v>2256</v>
      </c>
      <c r="D605" s="133">
        <v>0</v>
      </c>
      <c r="E605" s="133">
        <v>15507</v>
      </c>
      <c r="F605" s="4">
        <f t="shared" si="46"/>
        <v>17763</v>
      </c>
      <c r="G605" s="4">
        <v>0</v>
      </c>
      <c r="H605" s="116">
        <f t="shared" si="47"/>
        <v>17763</v>
      </c>
      <c r="I605" s="13"/>
    </row>
    <row r="606" spans="1:9" ht="15">
      <c r="A606" s="144" t="s">
        <v>818</v>
      </c>
      <c r="B606" s="6" t="s">
        <v>12</v>
      </c>
      <c r="C606" s="37">
        <v>1247</v>
      </c>
      <c r="D606" s="4">
        <v>0</v>
      </c>
      <c r="E606" s="4">
        <v>0</v>
      </c>
      <c r="F606" s="4">
        <f t="shared" si="46"/>
        <v>1247</v>
      </c>
      <c r="G606" s="4">
        <v>0</v>
      </c>
      <c r="H606" s="116">
        <f t="shared" si="47"/>
        <v>1247</v>
      </c>
      <c r="I606" s="13"/>
    </row>
    <row r="607" spans="1:9" ht="15">
      <c r="A607" s="144" t="s">
        <v>927</v>
      </c>
      <c r="B607" s="6" t="s">
        <v>13</v>
      </c>
      <c r="C607" s="37">
        <v>49563</v>
      </c>
      <c r="D607" s="4">
        <v>0</v>
      </c>
      <c r="E607" s="4">
        <v>232068</v>
      </c>
      <c r="F607" s="4">
        <f t="shared" si="46"/>
        <v>281631</v>
      </c>
      <c r="G607" s="4">
        <v>0</v>
      </c>
      <c r="H607" s="116">
        <f t="shared" si="47"/>
        <v>281631</v>
      </c>
      <c r="I607" s="13"/>
    </row>
    <row r="608" spans="1:9" ht="15">
      <c r="A608" s="144" t="s">
        <v>1069</v>
      </c>
      <c r="B608" s="6" t="s">
        <v>1070</v>
      </c>
      <c r="C608" s="37">
        <v>0</v>
      </c>
      <c r="D608" s="4">
        <v>0</v>
      </c>
      <c r="E608" s="4">
        <v>0</v>
      </c>
      <c r="F608" s="4">
        <f t="shared" si="46"/>
        <v>0</v>
      </c>
      <c r="G608" s="4">
        <v>0</v>
      </c>
      <c r="H608" s="116">
        <f t="shared" si="47"/>
        <v>0</v>
      </c>
      <c r="I608" s="13"/>
    </row>
    <row r="609" spans="1:9" ht="15">
      <c r="A609" s="144" t="s">
        <v>1071</v>
      </c>
      <c r="B609" s="6" t="s">
        <v>1072</v>
      </c>
      <c r="C609" s="37">
        <v>0</v>
      </c>
      <c r="D609" s="4">
        <v>0</v>
      </c>
      <c r="E609" s="4">
        <v>0</v>
      </c>
      <c r="F609" s="4">
        <f t="shared" si="46"/>
        <v>0</v>
      </c>
      <c r="G609" s="4">
        <v>0</v>
      </c>
      <c r="H609" s="116">
        <f t="shared" si="47"/>
        <v>0</v>
      </c>
      <c r="I609" s="13"/>
    </row>
    <row r="610" spans="1:9" ht="15">
      <c r="A610" s="144" t="s">
        <v>372</v>
      </c>
      <c r="B610" s="6" t="s">
        <v>820</v>
      </c>
      <c r="C610" s="37">
        <v>1875</v>
      </c>
      <c r="D610" s="4">
        <v>0</v>
      </c>
      <c r="E610" s="4">
        <v>1481</v>
      </c>
      <c r="F610" s="4">
        <f t="shared" si="46"/>
        <v>3356</v>
      </c>
      <c r="G610" s="4">
        <v>0</v>
      </c>
      <c r="H610" s="116">
        <f t="shared" si="47"/>
        <v>3356</v>
      </c>
      <c r="I610" s="13"/>
    </row>
    <row r="611" spans="1:9" ht="15">
      <c r="A611" s="144" t="s">
        <v>932</v>
      </c>
      <c r="B611" s="6" t="s">
        <v>260</v>
      </c>
      <c r="C611" s="37">
        <v>28717</v>
      </c>
      <c r="D611" s="4">
        <v>712</v>
      </c>
      <c r="E611" s="4">
        <v>33421</v>
      </c>
      <c r="F611" s="4">
        <f t="shared" si="46"/>
        <v>61426</v>
      </c>
      <c r="G611" s="4">
        <v>0</v>
      </c>
      <c r="H611" s="116">
        <f t="shared" si="47"/>
        <v>61426</v>
      </c>
      <c r="I611" s="13"/>
    </row>
    <row r="612" spans="1:9" ht="15">
      <c r="A612" s="144" t="s">
        <v>819</v>
      </c>
      <c r="B612" s="6" t="s">
        <v>15</v>
      </c>
      <c r="C612" s="37">
        <v>169386</v>
      </c>
      <c r="D612" s="4">
        <v>3056</v>
      </c>
      <c r="E612" s="4">
        <v>2799961</v>
      </c>
      <c r="F612" s="4">
        <f t="shared" si="46"/>
        <v>2966291</v>
      </c>
      <c r="G612" s="4">
        <v>0</v>
      </c>
      <c r="H612" s="116">
        <f t="shared" si="47"/>
        <v>2966291</v>
      </c>
      <c r="I612" s="13"/>
    </row>
    <row r="613" spans="1:9" ht="15">
      <c r="A613" s="144" t="s">
        <v>373</v>
      </c>
      <c r="B613" s="6" t="s">
        <v>763</v>
      </c>
      <c r="C613" s="37">
        <v>1729</v>
      </c>
      <c r="D613" s="4">
        <v>0</v>
      </c>
      <c r="E613" s="4">
        <v>1571</v>
      </c>
      <c r="F613" s="4">
        <f t="shared" si="46"/>
        <v>3300</v>
      </c>
      <c r="G613" s="4">
        <v>0</v>
      </c>
      <c r="H613" s="116">
        <f t="shared" si="47"/>
        <v>3300</v>
      </c>
      <c r="I613" s="13"/>
    </row>
    <row r="614" spans="1:9" ht="15">
      <c r="A614" s="143" t="s">
        <v>374</v>
      </c>
      <c r="B614" s="129" t="s">
        <v>375</v>
      </c>
      <c r="C614" s="41">
        <v>1765</v>
      </c>
      <c r="D614" s="18">
        <f>D615</f>
        <v>0</v>
      </c>
      <c r="E614" s="18">
        <f>E615</f>
        <v>7837</v>
      </c>
      <c r="F614" s="18">
        <f>F615</f>
        <v>9602</v>
      </c>
      <c r="G614" s="18">
        <f>G615</f>
        <v>0</v>
      </c>
      <c r="H614" s="131">
        <f>H615</f>
        <v>9602</v>
      </c>
      <c r="I614" s="13"/>
    </row>
    <row r="615" spans="1:9" ht="15">
      <c r="A615" s="178" t="s">
        <v>376</v>
      </c>
      <c r="B615" s="129" t="s">
        <v>377</v>
      </c>
      <c r="C615" s="41">
        <v>1765</v>
      </c>
      <c r="D615" s="18">
        <f>D616+D617</f>
        <v>0</v>
      </c>
      <c r="E615" s="18">
        <f>E616+E617</f>
        <v>7837</v>
      </c>
      <c r="F615" s="18">
        <f>F616+F617</f>
        <v>9602</v>
      </c>
      <c r="G615" s="18">
        <v>0</v>
      </c>
      <c r="H615" s="131">
        <f>H616+H617</f>
        <v>9602</v>
      </c>
      <c r="I615" s="13"/>
    </row>
    <row r="616" spans="1:9" ht="15">
      <c r="A616" s="175" t="s">
        <v>378</v>
      </c>
      <c r="B616" s="6" t="s">
        <v>821</v>
      </c>
      <c r="C616" s="37">
        <v>381</v>
      </c>
      <c r="D616" s="4">
        <v>0</v>
      </c>
      <c r="E616" s="4">
        <v>1198</v>
      </c>
      <c r="F616" s="4">
        <f>C616-D616+E616</f>
        <v>1579</v>
      </c>
      <c r="G616" s="4">
        <v>0</v>
      </c>
      <c r="H616" s="116">
        <f>F616-G616</f>
        <v>1579</v>
      </c>
      <c r="I616" s="13"/>
    </row>
    <row r="617" spans="1:9" ht="15">
      <c r="A617" s="175" t="s">
        <v>379</v>
      </c>
      <c r="B617" s="6" t="s">
        <v>822</v>
      </c>
      <c r="C617" s="37">
        <v>1384</v>
      </c>
      <c r="D617" s="4">
        <v>0</v>
      </c>
      <c r="E617" s="4">
        <v>6639</v>
      </c>
      <c r="F617" s="4">
        <f>C617-D617+E617</f>
        <v>8023</v>
      </c>
      <c r="G617" s="4">
        <v>0</v>
      </c>
      <c r="H617" s="116">
        <f>F617-G617</f>
        <v>8023</v>
      </c>
      <c r="I617" s="13"/>
    </row>
    <row r="618" spans="1:9" ht="15">
      <c r="A618" s="143" t="s">
        <v>380</v>
      </c>
      <c r="B618" s="129" t="s">
        <v>148</v>
      </c>
      <c r="C618" s="41">
        <v>47717</v>
      </c>
      <c r="D618" s="18">
        <f>D619</f>
        <v>1160</v>
      </c>
      <c r="E618" s="18">
        <f>E619</f>
        <v>1327208</v>
      </c>
      <c r="F618" s="18">
        <f>F619</f>
        <v>1373765</v>
      </c>
      <c r="G618" s="18">
        <f>G619</f>
        <v>0</v>
      </c>
      <c r="H618" s="131">
        <f>H619</f>
        <v>1373765</v>
      </c>
      <c r="I618" s="13"/>
    </row>
    <row r="619" spans="1:9" ht="15">
      <c r="A619" s="143" t="s">
        <v>381</v>
      </c>
      <c r="B619" s="129" t="s">
        <v>382</v>
      </c>
      <c r="C619" s="41">
        <v>47717</v>
      </c>
      <c r="D619" s="18">
        <f>SUM(D620:D622)</f>
        <v>1160</v>
      </c>
      <c r="E619" s="18">
        <f>SUM(E620:E622)</f>
        <v>1327208</v>
      </c>
      <c r="F619" s="18">
        <f>SUM(F620:F622)</f>
        <v>1373765</v>
      </c>
      <c r="G619" s="18">
        <f>SUM(G620:G622)</f>
        <v>0</v>
      </c>
      <c r="H619" s="131">
        <f>SUM(H620:H622)</f>
        <v>1373765</v>
      </c>
      <c r="I619" s="13"/>
    </row>
    <row r="620" spans="1:9" ht="15">
      <c r="A620" s="144" t="s">
        <v>383</v>
      </c>
      <c r="B620" s="6" t="s">
        <v>823</v>
      </c>
      <c r="C620" s="37">
        <v>282</v>
      </c>
      <c r="D620" s="4">
        <v>0</v>
      </c>
      <c r="E620" s="4">
        <v>1279187</v>
      </c>
      <c r="F620" s="4">
        <f>C620-D620+E620</f>
        <v>1279469</v>
      </c>
      <c r="G620" s="4">
        <v>0</v>
      </c>
      <c r="H620" s="116">
        <f>F620-G620</f>
        <v>1279469</v>
      </c>
      <c r="I620" s="13"/>
    </row>
    <row r="621" spans="1:9" ht="15">
      <c r="A621" s="144" t="s">
        <v>384</v>
      </c>
      <c r="B621" s="6" t="s">
        <v>385</v>
      </c>
      <c r="C621" s="37">
        <v>4997</v>
      </c>
      <c r="D621" s="4">
        <v>0</v>
      </c>
      <c r="E621" s="4">
        <v>8653</v>
      </c>
      <c r="F621" s="4">
        <f>C621-D621+E621</f>
        <v>13650</v>
      </c>
      <c r="G621" s="4">
        <v>0</v>
      </c>
      <c r="H621" s="116">
        <f>F621-G621</f>
        <v>13650</v>
      </c>
      <c r="I621" s="13"/>
    </row>
    <row r="622" spans="1:9" ht="15">
      <c r="A622" s="144" t="s">
        <v>386</v>
      </c>
      <c r="B622" s="6" t="s">
        <v>824</v>
      </c>
      <c r="C622" s="37">
        <v>42438</v>
      </c>
      <c r="D622" s="4">
        <v>1160</v>
      </c>
      <c r="E622" s="4">
        <v>39368</v>
      </c>
      <c r="F622" s="4">
        <f>C622-D622+E622</f>
        <v>80646</v>
      </c>
      <c r="G622" s="4">
        <v>0</v>
      </c>
      <c r="H622" s="116">
        <f>F622-G622</f>
        <v>80646</v>
      </c>
      <c r="I622" s="13"/>
    </row>
    <row r="623" spans="1:9" ht="15">
      <c r="A623" s="143" t="s">
        <v>387</v>
      </c>
      <c r="B623" s="129" t="s">
        <v>149</v>
      </c>
      <c r="C623" s="41">
        <v>2000</v>
      </c>
      <c r="D623" s="18">
        <f>D624</f>
        <v>0</v>
      </c>
      <c r="E623" s="18">
        <f>E624</f>
        <v>1216013</v>
      </c>
      <c r="F623" s="18">
        <f>F624</f>
        <v>1218013</v>
      </c>
      <c r="G623" s="18">
        <f>G624</f>
        <v>0</v>
      </c>
      <c r="H623" s="131">
        <f>H624</f>
        <v>1218013</v>
      </c>
      <c r="I623" s="13"/>
    </row>
    <row r="624" spans="1:9" ht="15">
      <c r="A624" s="178" t="s">
        <v>825</v>
      </c>
      <c r="B624" s="129" t="s">
        <v>826</v>
      </c>
      <c r="C624" s="41">
        <v>2000</v>
      </c>
      <c r="D624" s="18">
        <f>SUM(D625:D626)</f>
        <v>0</v>
      </c>
      <c r="E624" s="18">
        <f>SUM(E625:E626)</f>
        <v>1216013</v>
      </c>
      <c r="F624" s="18">
        <f>SUM(F625:F626)</f>
        <v>1218013</v>
      </c>
      <c r="G624" s="18">
        <f>SUM(G625:G626)</f>
        <v>0</v>
      </c>
      <c r="H624" s="131">
        <f>SUM(H625:H626)</f>
        <v>1218013</v>
      </c>
      <c r="I624" s="13"/>
    </row>
    <row r="625" spans="1:9" ht="15">
      <c r="A625" s="175" t="s">
        <v>827</v>
      </c>
      <c r="B625" s="6" t="s">
        <v>828</v>
      </c>
      <c r="C625" s="37">
        <v>2000</v>
      </c>
      <c r="D625" s="4">
        <v>0</v>
      </c>
      <c r="E625" s="4">
        <v>1216013</v>
      </c>
      <c r="F625" s="4">
        <f>C625-D625+E625</f>
        <v>1218013</v>
      </c>
      <c r="G625" s="4">
        <v>0</v>
      </c>
      <c r="H625" s="116">
        <f>F625-G625</f>
        <v>1218013</v>
      </c>
      <c r="I625" s="13"/>
    </row>
    <row r="626" spans="1:9" ht="15">
      <c r="A626" s="114" t="s">
        <v>1211</v>
      </c>
      <c r="B626" s="8" t="s">
        <v>1212</v>
      </c>
      <c r="C626" s="37">
        <v>0</v>
      </c>
      <c r="D626" s="4">
        <v>0</v>
      </c>
      <c r="E626" s="4">
        <v>0</v>
      </c>
      <c r="F626" s="4">
        <f>C626-D626+E626</f>
        <v>0</v>
      </c>
      <c r="G626" s="4">
        <v>0</v>
      </c>
      <c r="H626" s="116">
        <f>F626-G626</f>
        <v>0</v>
      </c>
      <c r="I626" s="13"/>
    </row>
    <row r="627" spans="1:9" ht="15">
      <c r="A627" s="143" t="s">
        <v>388</v>
      </c>
      <c r="B627" s="129" t="s">
        <v>389</v>
      </c>
      <c r="C627" s="41">
        <v>310253</v>
      </c>
      <c r="D627" s="18">
        <f>D628+D630</f>
        <v>0</v>
      </c>
      <c r="E627" s="18">
        <f>E628+E630</f>
        <v>394503</v>
      </c>
      <c r="F627" s="18">
        <f>F628+F630</f>
        <v>704756</v>
      </c>
      <c r="G627" s="18">
        <f>G628+G630</f>
        <v>0</v>
      </c>
      <c r="H627" s="131">
        <f>H628+H630</f>
        <v>704756</v>
      </c>
      <c r="I627" s="13"/>
    </row>
    <row r="628" spans="1:9" ht="15">
      <c r="A628" s="143" t="s">
        <v>390</v>
      </c>
      <c r="B628" s="129" t="s">
        <v>829</v>
      </c>
      <c r="C628" s="41">
        <v>310253</v>
      </c>
      <c r="D628" s="18">
        <f>D629</f>
        <v>0</v>
      </c>
      <c r="E628" s="18">
        <f>E629</f>
        <v>394503</v>
      </c>
      <c r="F628" s="18">
        <f>F629</f>
        <v>704756</v>
      </c>
      <c r="G628" s="18">
        <v>0</v>
      </c>
      <c r="H628" s="131">
        <f>H629</f>
        <v>704756</v>
      </c>
      <c r="I628" s="13"/>
    </row>
    <row r="629" spans="1:9" ht="15">
      <c r="A629" s="144" t="s">
        <v>830</v>
      </c>
      <c r="B629" s="6" t="s">
        <v>831</v>
      </c>
      <c r="C629" s="37">
        <v>310253</v>
      </c>
      <c r="D629" s="4">
        <v>0</v>
      </c>
      <c r="E629" s="4">
        <v>394503</v>
      </c>
      <c r="F629" s="4">
        <f>C629-D629+E629</f>
        <v>704756</v>
      </c>
      <c r="G629" s="4">
        <v>0</v>
      </c>
      <c r="H629" s="116">
        <f>F629-G629</f>
        <v>704756</v>
      </c>
      <c r="I629" s="13"/>
    </row>
    <row r="630" spans="1:9" ht="15">
      <c r="A630" s="146" t="s">
        <v>1110</v>
      </c>
      <c r="B630" s="130" t="s">
        <v>1111</v>
      </c>
      <c r="C630" s="41">
        <v>0</v>
      </c>
      <c r="D630" s="18">
        <f>D631</f>
        <v>0</v>
      </c>
      <c r="E630" s="18">
        <f>E631</f>
        <v>0</v>
      </c>
      <c r="F630" s="18">
        <f>F631</f>
        <v>0</v>
      </c>
      <c r="G630" s="18">
        <v>0</v>
      </c>
      <c r="H630" s="131">
        <f>H631</f>
        <v>0</v>
      </c>
      <c r="I630" s="13"/>
    </row>
    <row r="631" spans="1:9" ht="15">
      <c r="A631" s="114" t="s">
        <v>1112</v>
      </c>
      <c r="B631" s="8" t="s">
        <v>1113</v>
      </c>
      <c r="C631" s="37">
        <v>0</v>
      </c>
      <c r="D631" s="4">
        <v>0</v>
      </c>
      <c r="E631" s="4">
        <v>0</v>
      </c>
      <c r="F631" s="4">
        <f>C631-D631+E631</f>
        <v>0</v>
      </c>
      <c r="G631" s="4">
        <v>0</v>
      </c>
      <c r="H631" s="116">
        <f>F631-G631</f>
        <v>0</v>
      </c>
      <c r="I631" s="13"/>
    </row>
    <row r="632" spans="1:9" ht="15">
      <c r="A632" s="143" t="s">
        <v>391</v>
      </c>
      <c r="B632" s="129" t="s">
        <v>392</v>
      </c>
      <c r="C632" s="41">
        <v>74004</v>
      </c>
      <c r="D632" s="18">
        <f>D633+D638+D644+D650</f>
        <v>17</v>
      </c>
      <c r="E632" s="18">
        <f>E633+E638+E644+E650</f>
        <v>47040</v>
      </c>
      <c r="F632" s="18">
        <f>F633+F638+F644+F650</f>
        <v>121027</v>
      </c>
      <c r="G632" s="18">
        <f>G633+G638+G644+G650</f>
        <v>0</v>
      </c>
      <c r="H632" s="131">
        <f>H633+H638+H644+H650</f>
        <v>121027</v>
      </c>
      <c r="I632" s="13"/>
    </row>
    <row r="633" spans="1:9" ht="15">
      <c r="A633" s="143" t="s">
        <v>393</v>
      </c>
      <c r="B633" s="129" t="s">
        <v>150</v>
      </c>
      <c r="C633" s="41">
        <v>15258</v>
      </c>
      <c r="D633" s="18">
        <f>D634+D635+D637</f>
        <v>0</v>
      </c>
      <c r="E633" s="18">
        <f>E634+E635+E637+E636</f>
        <v>20830</v>
      </c>
      <c r="F633" s="18">
        <f>F634+F635+F637+F636</f>
        <v>36088</v>
      </c>
      <c r="G633" s="18">
        <v>0</v>
      </c>
      <c r="H633" s="131">
        <f>H634+H635+H637+H636</f>
        <v>36088</v>
      </c>
      <c r="I633" s="13"/>
    </row>
    <row r="634" spans="1:9" ht="15">
      <c r="A634" s="144" t="s">
        <v>1187</v>
      </c>
      <c r="B634" s="6" t="s">
        <v>1188</v>
      </c>
      <c r="C634" s="37">
        <v>0</v>
      </c>
      <c r="D634" s="4">
        <v>0</v>
      </c>
      <c r="E634" s="4">
        <v>0</v>
      </c>
      <c r="F634" s="4">
        <f>C634-D634+E634</f>
        <v>0</v>
      </c>
      <c r="G634" s="4">
        <v>0</v>
      </c>
      <c r="H634" s="116">
        <f>F634-G634</f>
        <v>0</v>
      </c>
      <c r="I634" s="13"/>
    </row>
    <row r="635" spans="1:9" ht="15">
      <c r="A635" s="144" t="s">
        <v>394</v>
      </c>
      <c r="B635" s="6" t="s">
        <v>832</v>
      </c>
      <c r="C635" s="37">
        <v>7293</v>
      </c>
      <c r="D635" s="4">
        <v>0</v>
      </c>
      <c r="E635" s="4">
        <v>11155</v>
      </c>
      <c r="F635" s="4">
        <f>C635-D635+E635</f>
        <v>18448</v>
      </c>
      <c r="G635" s="4">
        <v>0</v>
      </c>
      <c r="H635" s="116">
        <f>F635-G635</f>
        <v>18448</v>
      </c>
      <c r="I635" s="13"/>
    </row>
    <row r="636" spans="1:9" ht="15">
      <c r="A636" s="114" t="s">
        <v>998</v>
      </c>
      <c r="B636" s="8" t="s">
        <v>999</v>
      </c>
      <c r="C636" s="37">
        <v>0</v>
      </c>
      <c r="D636" s="4">
        <v>0</v>
      </c>
      <c r="E636" s="4">
        <v>0</v>
      </c>
      <c r="F636" s="4">
        <f>C636-D636+E636</f>
        <v>0</v>
      </c>
      <c r="G636" s="4">
        <v>0</v>
      </c>
      <c r="H636" s="116">
        <f>F636-G636</f>
        <v>0</v>
      </c>
      <c r="I636" s="13"/>
    </row>
    <row r="637" spans="1:9" ht="15">
      <c r="A637" s="114" t="s">
        <v>1242</v>
      </c>
      <c r="B637" s="8" t="s">
        <v>1243</v>
      </c>
      <c r="C637" s="37">
        <v>7965</v>
      </c>
      <c r="D637" s="4">
        <v>0</v>
      </c>
      <c r="E637" s="4">
        <v>9675</v>
      </c>
      <c r="F637" s="4">
        <f>C637-D637+E637</f>
        <v>17640</v>
      </c>
      <c r="G637" s="4">
        <v>0</v>
      </c>
      <c r="H637" s="116">
        <f>F637-G637</f>
        <v>17640</v>
      </c>
      <c r="I637" s="13"/>
    </row>
    <row r="638" spans="1:9" ht="15">
      <c r="A638" s="143" t="s">
        <v>833</v>
      </c>
      <c r="B638" s="129" t="s">
        <v>834</v>
      </c>
      <c r="C638" s="41">
        <v>1578</v>
      </c>
      <c r="D638" s="18">
        <f>SUM(D639:D643)</f>
        <v>17</v>
      </c>
      <c r="E638" s="18">
        <f>SUM(E639:E643)</f>
        <v>4242</v>
      </c>
      <c r="F638" s="18">
        <f>SUM(F639:F643)</f>
        <v>5803</v>
      </c>
      <c r="G638" s="18">
        <v>0</v>
      </c>
      <c r="H638" s="131">
        <f>SUM(H639:H643)</f>
        <v>5803</v>
      </c>
      <c r="I638" s="13"/>
    </row>
    <row r="639" spans="1:9" ht="15">
      <c r="A639" s="145" t="s">
        <v>835</v>
      </c>
      <c r="B639" s="6" t="s">
        <v>400</v>
      </c>
      <c r="C639" s="37">
        <v>1086</v>
      </c>
      <c r="D639" s="4">
        <v>17</v>
      </c>
      <c r="E639" s="4">
        <v>972</v>
      </c>
      <c r="F639" s="4">
        <f>C639-D639+E639</f>
        <v>2041</v>
      </c>
      <c r="G639" s="4">
        <v>0</v>
      </c>
      <c r="H639" s="116">
        <f>F639-G639</f>
        <v>2041</v>
      </c>
      <c r="I639" s="13"/>
    </row>
    <row r="640" spans="1:9" ht="15">
      <c r="A640" s="145" t="s">
        <v>1000</v>
      </c>
      <c r="B640" s="6" t="s">
        <v>1001</v>
      </c>
      <c r="C640" s="37">
        <v>0</v>
      </c>
      <c r="D640" s="4">
        <v>0</v>
      </c>
      <c r="E640" s="4">
        <v>0</v>
      </c>
      <c r="F640" s="4">
        <f>C640-D640+E640</f>
        <v>0</v>
      </c>
      <c r="G640" s="4">
        <v>0</v>
      </c>
      <c r="H640" s="116">
        <f>F640-G640</f>
        <v>0</v>
      </c>
      <c r="I640" s="13"/>
    </row>
    <row r="641" spans="1:9" ht="15">
      <c r="A641" s="136" t="s">
        <v>1244</v>
      </c>
      <c r="B641" s="8" t="s">
        <v>768</v>
      </c>
      <c r="C641" s="37">
        <v>0</v>
      </c>
      <c r="D641" s="4">
        <v>0</v>
      </c>
      <c r="E641" s="4">
        <v>0</v>
      </c>
      <c r="F641" s="4">
        <f>C641-D641+E641</f>
        <v>0</v>
      </c>
      <c r="G641" s="4">
        <v>0</v>
      </c>
      <c r="H641" s="116">
        <f>F641-G641</f>
        <v>0</v>
      </c>
      <c r="I641" s="13"/>
    </row>
    <row r="642" spans="1:9" ht="15">
      <c r="A642" s="145" t="s">
        <v>836</v>
      </c>
      <c r="B642" s="6" t="s">
        <v>439</v>
      </c>
      <c r="C642" s="37">
        <v>210</v>
      </c>
      <c r="D642" s="4">
        <v>0</v>
      </c>
      <c r="E642" s="4">
        <v>160</v>
      </c>
      <c r="F642" s="4">
        <f>C642-D642+E642</f>
        <v>370</v>
      </c>
      <c r="G642" s="4">
        <v>0</v>
      </c>
      <c r="H642" s="116">
        <f>F642-G642</f>
        <v>370</v>
      </c>
      <c r="I642" s="13"/>
    </row>
    <row r="643" spans="1:9" ht="15">
      <c r="A643" s="144" t="s">
        <v>837</v>
      </c>
      <c r="B643" s="6" t="s">
        <v>195</v>
      </c>
      <c r="C643" s="37">
        <v>282</v>
      </c>
      <c r="D643" s="4">
        <v>0</v>
      </c>
      <c r="E643" s="4">
        <v>3110</v>
      </c>
      <c r="F643" s="4">
        <f>C643-D643+E643</f>
        <v>3392</v>
      </c>
      <c r="G643" s="4">
        <v>0</v>
      </c>
      <c r="H643" s="116">
        <f>F643-G643</f>
        <v>3392</v>
      </c>
      <c r="I643" s="13"/>
    </row>
    <row r="644" spans="1:9" ht="15">
      <c r="A644" s="143" t="s">
        <v>395</v>
      </c>
      <c r="B644" s="129" t="s">
        <v>396</v>
      </c>
      <c r="C644" s="41">
        <v>11058</v>
      </c>
      <c r="D644" s="18">
        <f>SUM(D645:D649)</f>
        <v>0</v>
      </c>
      <c r="E644" s="18">
        <f>SUM(E645:E649)</f>
        <v>12021</v>
      </c>
      <c r="F644" s="18">
        <f>SUM(F645:F649)</f>
        <v>23079</v>
      </c>
      <c r="G644" s="18">
        <f>SUM(G645:G649)</f>
        <v>0</v>
      </c>
      <c r="H644" s="131">
        <f>SUM(H645:H649)</f>
        <v>23079</v>
      </c>
      <c r="I644" s="13"/>
    </row>
    <row r="645" spans="1:9" ht="15">
      <c r="A645" s="145">
        <v>481007</v>
      </c>
      <c r="B645" s="6" t="s">
        <v>397</v>
      </c>
      <c r="C645" s="37">
        <v>5</v>
      </c>
      <c r="D645" s="4">
        <v>0</v>
      </c>
      <c r="E645" s="4">
        <v>10</v>
      </c>
      <c r="F645" s="4">
        <f>C645-D645+E645</f>
        <v>15</v>
      </c>
      <c r="G645" s="4">
        <v>0</v>
      </c>
      <c r="H645" s="116">
        <f>F645-G645</f>
        <v>15</v>
      </c>
      <c r="I645" s="13"/>
    </row>
    <row r="646" spans="1:9" ht="15">
      <c r="A646" s="144" t="s">
        <v>398</v>
      </c>
      <c r="B646" s="6" t="s">
        <v>399</v>
      </c>
      <c r="C646" s="37">
        <v>53</v>
      </c>
      <c r="D646" s="4">
        <v>0</v>
      </c>
      <c r="E646" s="4">
        <v>11809</v>
      </c>
      <c r="F646" s="4">
        <f>C646-D646+E646</f>
        <v>11862</v>
      </c>
      <c r="G646" s="4">
        <v>0</v>
      </c>
      <c r="H646" s="116">
        <f>F646-G646</f>
        <v>11862</v>
      </c>
      <c r="I646" s="13"/>
    </row>
    <row r="647" spans="1:9" ht="15">
      <c r="A647" s="144" t="s">
        <v>1002</v>
      </c>
      <c r="B647" s="6" t="s">
        <v>1003</v>
      </c>
      <c r="C647" s="37">
        <v>0</v>
      </c>
      <c r="D647" s="4">
        <v>0</v>
      </c>
      <c r="E647" s="4">
        <v>202</v>
      </c>
      <c r="F647" s="4">
        <f>C647-D647+E647</f>
        <v>202</v>
      </c>
      <c r="G647" s="4">
        <v>0</v>
      </c>
      <c r="H647" s="116">
        <f>F647-G647</f>
        <v>202</v>
      </c>
      <c r="I647" s="13"/>
    </row>
    <row r="648" spans="1:9" ht="15">
      <c r="A648" s="144" t="s">
        <v>838</v>
      </c>
      <c r="B648" s="6" t="s">
        <v>418</v>
      </c>
      <c r="C648" s="37">
        <v>7000</v>
      </c>
      <c r="D648" s="4">
        <v>0</v>
      </c>
      <c r="E648" s="4">
        <v>0</v>
      </c>
      <c r="F648" s="4">
        <f>C648-D648+E648</f>
        <v>7000</v>
      </c>
      <c r="G648" s="4">
        <v>0</v>
      </c>
      <c r="H648" s="116">
        <f>F648-G648</f>
        <v>7000</v>
      </c>
      <c r="I648" s="13"/>
    </row>
    <row r="649" spans="1:9" ht="15">
      <c r="A649" s="114" t="s">
        <v>1285</v>
      </c>
      <c r="B649" s="8" t="s">
        <v>1286</v>
      </c>
      <c r="C649" s="37">
        <v>4000</v>
      </c>
      <c r="D649" s="4">
        <v>0</v>
      </c>
      <c r="E649" s="4">
        <v>0</v>
      </c>
      <c r="F649" s="4">
        <f>C649-D649+E649</f>
        <v>4000</v>
      </c>
      <c r="G649" s="4">
        <v>0</v>
      </c>
      <c r="H649" s="116">
        <f>F649-G649</f>
        <v>4000</v>
      </c>
      <c r="I649" s="13"/>
    </row>
    <row r="650" spans="1:9" ht="15">
      <c r="A650" s="143" t="s">
        <v>1073</v>
      </c>
      <c r="B650" s="129" t="s">
        <v>401</v>
      </c>
      <c r="C650" s="41">
        <v>46110</v>
      </c>
      <c r="D650" s="18">
        <f>SUM(D651:D654)</f>
        <v>0</v>
      </c>
      <c r="E650" s="18">
        <f>SUM(E651:E654)</f>
        <v>9947</v>
      </c>
      <c r="F650" s="18">
        <f>SUM(F651:F654)</f>
        <v>56057</v>
      </c>
      <c r="G650" s="18">
        <v>0</v>
      </c>
      <c r="H650" s="131">
        <f>SUM(H651:H654)</f>
        <v>56057</v>
      </c>
      <c r="I650" s="13"/>
    </row>
    <row r="651" spans="1:9" ht="15">
      <c r="A651" s="145" t="s">
        <v>1074</v>
      </c>
      <c r="B651" s="6" t="s">
        <v>1075</v>
      </c>
      <c r="C651" s="37">
        <v>44238</v>
      </c>
      <c r="D651" s="4">
        <v>0</v>
      </c>
      <c r="E651" s="4">
        <v>0</v>
      </c>
      <c r="F651" s="4">
        <f>C651-D651+E651</f>
        <v>44238</v>
      </c>
      <c r="G651" s="4">
        <v>0</v>
      </c>
      <c r="H651" s="116">
        <f>F651-G651</f>
        <v>44238</v>
      </c>
      <c r="I651" s="13"/>
    </row>
    <row r="652" spans="1:9" ht="15">
      <c r="A652" s="144" t="s">
        <v>1076</v>
      </c>
      <c r="B652" s="6" t="s">
        <v>1077</v>
      </c>
      <c r="C652" s="37">
        <v>0</v>
      </c>
      <c r="D652" s="4">
        <v>0</v>
      </c>
      <c r="E652" s="4">
        <v>0</v>
      </c>
      <c r="F652" s="4">
        <f>C652-D652+E652</f>
        <v>0</v>
      </c>
      <c r="G652" s="4">
        <v>0</v>
      </c>
      <c r="H652" s="116">
        <f>F652-G652</f>
        <v>0</v>
      </c>
      <c r="I652" s="13"/>
    </row>
    <row r="653" spans="1:9" ht="15">
      <c r="A653" s="144" t="s">
        <v>1078</v>
      </c>
      <c r="B653" s="6" t="s">
        <v>87</v>
      </c>
      <c r="C653" s="37">
        <v>0</v>
      </c>
      <c r="D653" s="4">
        <v>0</v>
      </c>
      <c r="E653" s="4">
        <v>0</v>
      </c>
      <c r="F653" s="4">
        <f>C653-D653+E653</f>
        <v>0</v>
      </c>
      <c r="G653" s="4">
        <v>0</v>
      </c>
      <c r="H653" s="116">
        <f>F653-G653</f>
        <v>0</v>
      </c>
      <c r="I653" s="13"/>
    </row>
    <row r="654" spans="1:9" ht="15">
      <c r="A654" s="144" t="s">
        <v>1079</v>
      </c>
      <c r="B654" s="6" t="s">
        <v>1080</v>
      </c>
      <c r="C654" s="37">
        <v>1872</v>
      </c>
      <c r="D654" s="4">
        <v>0</v>
      </c>
      <c r="E654" s="4">
        <v>9947</v>
      </c>
      <c r="F654" s="4">
        <f>C654-D654+E654</f>
        <v>11819</v>
      </c>
      <c r="G654" s="4">
        <v>0</v>
      </c>
      <c r="H654" s="116">
        <f>F654-G654</f>
        <v>11819</v>
      </c>
      <c r="I654" s="13"/>
    </row>
    <row r="655" spans="1:9" ht="15">
      <c r="A655" s="143" t="s">
        <v>402</v>
      </c>
      <c r="B655" s="129" t="s">
        <v>403</v>
      </c>
      <c r="C655" s="41">
        <v>1356263</v>
      </c>
      <c r="D655" s="18">
        <f>D656+D712+D763+D768+D780+D797</f>
        <v>1986861</v>
      </c>
      <c r="E655" s="18">
        <f>E656+E712+E763+E768+E780+E797</f>
        <v>81889</v>
      </c>
      <c r="F655" s="18">
        <f>F656+F712+F763+F768+F780+F797</f>
        <v>3261234</v>
      </c>
      <c r="G655" s="18">
        <v>0</v>
      </c>
      <c r="H655" s="131">
        <f>H656+H712+H763+H768+H780+H797</f>
        <v>3261234</v>
      </c>
      <c r="I655" s="13"/>
    </row>
    <row r="656" spans="1:9" ht="15">
      <c r="A656" s="143" t="s">
        <v>404</v>
      </c>
      <c r="B656" s="129" t="s">
        <v>839</v>
      </c>
      <c r="C656" s="41">
        <v>803552</v>
      </c>
      <c r="D656" s="18">
        <f>D657+D674+D679+D685+D688+D704</f>
        <v>957402</v>
      </c>
      <c r="E656" s="18">
        <f>E657+E674+E679+E685+E688+E704</f>
        <v>27027</v>
      </c>
      <c r="F656" s="18">
        <f>F657+F674+F679+F685+F688+F704</f>
        <v>1733927</v>
      </c>
      <c r="G656" s="18">
        <v>0</v>
      </c>
      <c r="H656" s="131">
        <f>H657+H674+H679+H685+H688+H704</f>
        <v>1733927</v>
      </c>
      <c r="I656" s="13"/>
    </row>
    <row r="657" spans="1:9" ht="15">
      <c r="A657" s="143" t="s">
        <v>405</v>
      </c>
      <c r="B657" s="129" t="s">
        <v>151</v>
      </c>
      <c r="C657" s="41">
        <v>421380</v>
      </c>
      <c r="D657" s="18">
        <f>SUM(D658:D673)</f>
        <v>470645</v>
      </c>
      <c r="E657" s="18">
        <f>SUM(E658:E673)</f>
        <v>4211</v>
      </c>
      <c r="F657" s="18">
        <f>SUM(F658:F673)</f>
        <v>887814</v>
      </c>
      <c r="G657" s="18">
        <v>0</v>
      </c>
      <c r="H657" s="131">
        <f>SUM(H658:H673)</f>
        <v>887814</v>
      </c>
      <c r="I657" s="13"/>
    </row>
    <row r="658" spans="1:9" ht="15">
      <c r="A658" s="144" t="s">
        <v>406</v>
      </c>
      <c r="B658" s="6" t="s">
        <v>840</v>
      </c>
      <c r="C658" s="37">
        <v>273433</v>
      </c>
      <c r="D658" s="4">
        <v>296815</v>
      </c>
      <c r="E658" s="4">
        <v>0</v>
      </c>
      <c r="F658" s="4">
        <f aca="true" t="shared" si="48" ref="F658:F673">C658+D658-E658</f>
        <v>570248</v>
      </c>
      <c r="G658" s="4">
        <v>0</v>
      </c>
      <c r="H658" s="116">
        <f aca="true" t="shared" si="49" ref="H658:H673">F658-G658</f>
        <v>570248</v>
      </c>
      <c r="I658" s="13"/>
    </row>
    <row r="659" spans="1:9" ht="15">
      <c r="A659" s="114" t="s">
        <v>1328</v>
      </c>
      <c r="B659" s="8" t="s">
        <v>1329</v>
      </c>
      <c r="C659" s="37">
        <v>0</v>
      </c>
      <c r="D659" s="4">
        <v>1599</v>
      </c>
      <c r="E659" s="4">
        <v>0</v>
      </c>
      <c r="F659" s="4">
        <f>C659+D659-E659</f>
        <v>1599</v>
      </c>
      <c r="G659" s="4">
        <v>0</v>
      </c>
      <c r="H659" s="116">
        <f>F659-G659</f>
        <v>1599</v>
      </c>
      <c r="I659" s="13"/>
    </row>
    <row r="660" spans="1:9" ht="15">
      <c r="A660" s="144" t="s">
        <v>407</v>
      </c>
      <c r="B660" s="6" t="s">
        <v>152</v>
      </c>
      <c r="C660" s="37">
        <v>6917</v>
      </c>
      <c r="D660" s="4">
        <v>11921</v>
      </c>
      <c r="E660" s="4">
        <v>0</v>
      </c>
      <c r="F660" s="4">
        <f t="shared" si="48"/>
        <v>18838</v>
      </c>
      <c r="G660" s="4">
        <v>0</v>
      </c>
      <c r="H660" s="116">
        <f t="shared" si="49"/>
        <v>18838</v>
      </c>
      <c r="I660" s="13"/>
    </row>
    <row r="661" spans="1:9" ht="15">
      <c r="A661" s="144" t="s">
        <v>408</v>
      </c>
      <c r="B661" s="6" t="s">
        <v>92</v>
      </c>
      <c r="C661" s="37">
        <v>12489</v>
      </c>
      <c r="D661" s="4">
        <v>13443</v>
      </c>
      <c r="E661" s="4">
        <v>0</v>
      </c>
      <c r="F661" s="4">
        <f t="shared" si="48"/>
        <v>25932</v>
      </c>
      <c r="G661" s="4">
        <v>0</v>
      </c>
      <c r="H661" s="116">
        <f t="shared" si="49"/>
        <v>25932</v>
      </c>
      <c r="I661" s="13"/>
    </row>
    <row r="662" spans="1:12" s="11" customFormat="1" ht="15">
      <c r="A662" s="144" t="s">
        <v>409</v>
      </c>
      <c r="B662" s="6" t="s">
        <v>97</v>
      </c>
      <c r="C662" s="37">
        <v>25872</v>
      </c>
      <c r="D662" s="4">
        <v>28005</v>
      </c>
      <c r="E662" s="4">
        <v>0</v>
      </c>
      <c r="F662" s="4">
        <f t="shared" si="48"/>
        <v>53877</v>
      </c>
      <c r="G662" s="4">
        <v>0</v>
      </c>
      <c r="H662" s="116">
        <f t="shared" si="49"/>
        <v>53877</v>
      </c>
      <c r="I662" s="13"/>
      <c r="J662" s="14"/>
      <c r="K662" s="14"/>
      <c r="L662" s="15"/>
    </row>
    <row r="663" spans="1:9" ht="15">
      <c r="A663" s="144" t="s">
        <v>410</v>
      </c>
      <c r="B663" s="6" t="s">
        <v>321</v>
      </c>
      <c r="C663" s="37">
        <v>17051</v>
      </c>
      <c r="D663" s="4">
        <v>18359</v>
      </c>
      <c r="E663" s="4">
        <v>0</v>
      </c>
      <c r="F663" s="4">
        <f t="shared" si="48"/>
        <v>35410</v>
      </c>
      <c r="G663" s="4">
        <v>0</v>
      </c>
      <c r="H663" s="116">
        <f t="shared" si="49"/>
        <v>35410</v>
      </c>
      <c r="I663" s="13"/>
    </row>
    <row r="664" spans="1:9" ht="15">
      <c r="A664" s="144" t="s">
        <v>411</v>
      </c>
      <c r="B664" s="6" t="s">
        <v>841</v>
      </c>
      <c r="C664" s="37">
        <v>1550</v>
      </c>
      <c r="D664" s="4">
        <v>1669</v>
      </c>
      <c r="E664" s="4">
        <v>0</v>
      </c>
      <c r="F664" s="4">
        <f t="shared" si="48"/>
        <v>3219</v>
      </c>
      <c r="G664" s="4">
        <v>0</v>
      </c>
      <c r="H664" s="116">
        <f t="shared" si="49"/>
        <v>3219</v>
      </c>
      <c r="I664" s="13"/>
    </row>
    <row r="665" spans="1:9" ht="15">
      <c r="A665" s="144" t="s">
        <v>1114</v>
      </c>
      <c r="B665" s="6" t="s">
        <v>325</v>
      </c>
      <c r="C665" s="37">
        <v>0</v>
      </c>
      <c r="D665" s="4">
        <v>0</v>
      </c>
      <c r="E665" s="4">
        <v>0</v>
      </c>
      <c r="F665" s="4">
        <f>C665+D665-E665</f>
        <v>0</v>
      </c>
      <c r="G665" s="4">
        <v>0</v>
      </c>
      <c r="H665" s="116">
        <f t="shared" si="49"/>
        <v>0</v>
      </c>
      <c r="I665" s="13"/>
    </row>
    <row r="666" spans="1:9" ht="15">
      <c r="A666" s="145">
        <v>510123</v>
      </c>
      <c r="B666" s="6" t="s">
        <v>842</v>
      </c>
      <c r="C666" s="37">
        <v>4254</v>
      </c>
      <c r="D666" s="4">
        <v>2533</v>
      </c>
      <c r="E666" s="4">
        <v>0</v>
      </c>
      <c r="F666" s="4">
        <f t="shared" si="48"/>
        <v>6787</v>
      </c>
      <c r="G666" s="4">
        <v>0</v>
      </c>
      <c r="H666" s="116">
        <f t="shared" si="49"/>
        <v>6787</v>
      </c>
      <c r="I666" s="13"/>
    </row>
    <row r="667" spans="1:9" ht="15">
      <c r="A667" s="144" t="s">
        <v>412</v>
      </c>
      <c r="B667" s="6" t="s">
        <v>320</v>
      </c>
      <c r="C667" s="37">
        <v>28804</v>
      </c>
      <c r="D667" s="4">
        <v>34906</v>
      </c>
      <c r="E667" s="4">
        <v>2922</v>
      </c>
      <c r="F667" s="4">
        <f t="shared" si="48"/>
        <v>60788</v>
      </c>
      <c r="G667" s="4">
        <v>0</v>
      </c>
      <c r="H667" s="116">
        <f t="shared" si="49"/>
        <v>60788</v>
      </c>
      <c r="I667" s="13"/>
    </row>
    <row r="668" spans="1:9" ht="15">
      <c r="A668" s="144" t="s">
        <v>413</v>
      </c>
      <c r="B668" s="6" t="s">
        <v>843</v>
      </c>
      <c r="C668" s="37">
        <v>0</v>
      </c>
      <c r="D668" s="4">
        <v>0</v>
      </c>
      <c r="E668" s="4">
        <v>0</v>
      </c>
      <c r="F668" s="4">
        <f t="shared" si="48"/>
        <v>0</v>
      </c>
      <c r="G668" s="4">
        <v>0</v>
      </c>
      <c r="H668" s="116">
        <f t="shared" si="49"/>
        <v>0</v>
      </c>
      <c r="I668" s="13"/>
    </row>
    <row r="669" spans="1:9" ht="15">
      <c r="A669" s="144" t="s">
        <v>1004</v>
      </c>
      <c r="B669" s="6" t="s">
        <v>1005</v>
      </c>
      <c r="C669" s="37">
        <v>0</v>
      </c>
      <c r="D669" s="4">
        <v>4970</v>
      </c>
      <c r="E669" s="4">
        <v>0</v>
      </c>
      <c r="F669" s="4">
        <f t="shared" si="48"/>
        <v>4970</v>
      </c>
      <c r="G669" s="4">
        <v>0</v>
      </c>
      <c r="H669" s="116">
        <f t="shared" si="49"/>
        <v>4970</v>
      </c>
      <c r="I669" s="13"/>
    </row>
    <row r="670" spans="1:9" ht="15">
      <c r="A670" s="144" t="s">
        <v>414</v>
      </c>
      <c r="B670" s="6" t="s">
        <v>844</v>
      </c>
      <c r="C670" s="37">
        <v>9054</v>
      </c>
      <c r="D670" s="4">
        <v>9794</v>
      </c>
      <c r="E670" s="4">
        <v>0</v>
      </c>
      <c r="F670" s="4">
        <f t="shared" si="48"/>
        <v>18848</v>
      </c>
      <c r="G670" s="4">
        <v>0</v>
      </c>
      <c r="H670" s="116">
        <f t="shared" si="49"/>
        <v>18848</v>
      </c>
      <c r="I670" s="13"/>
    </row>
    <row r="671" spans="1:9" ht="15">
      <c r="A671" s="144" t="s">
        <v>415</v>
      </c>
      <c r="B671" s="6" t="s">
        <v>93</v>
      </c>
      <c r="C671" s="37">
        <v>11721</v>
      </c>
      <c r="D671" s="4">
        <v>12401</v>
      </c>
      <c r="E671" s="4">
        <v>0</v>
      </c>
      <c r="F671" s="4">
        <f t="shared" si="48"/>
        <v>24122</v>
      </c>
      <c r="G671" s="4">
        <v>0</v>
      </c>
      <c r="H671" s="116">
        <f t="shared" si="49"/>
        <v>24122</v>
      </c>
      <c r="I671" s="13"/>
    </row>
    <row r="672" spans="1:9" ht="15">
      <c r="A672" s="144" t="s">
        <v>416</v>
      </c>
      <c r="B672" s="6" t="s">
        <v>845</v>
      </c>
      <c r="C672" s="37">
        <v>4380</v>
      </c>
      <c r="D672" s="4">
        <v>4507</v>
      </c>
      <c r="E672" s="4">
        <v>0</v>
      </c>
      <c r="F672" s="4">
        <f t="shared" si="48"/>
        <v>8887</v>
      </c>
      <c r="G672" s="4">
        <v>0</v>
      </c>
      <c r="H672" s="116">
        <f t="shared" si="49"/>
        <v>8887</v>
      </c>
      <c r="I672" s="13"/>
    </row>
    <row r="673" spans="1:9" ht="15">
      <c r="A673" s="144" t="s">
        <v>846</v>
      </c>
      <c r="B673" s="6" t="s">
        <v>847</v>
      </c>
      <c r="C673" s="37">
        <v>25855</v>
      </c>
      <c r="D673" s="4">
        <v>29723</v>
      </c>
      <c r="E673" s="4">
        <v>1289</v>
      </c>
      <c r="F673" s="4">
        <f t="shared" si="48"/>
        <v>54289</v>
      </c>
      <c r="G673" s="4">
        <v>0</v>
      </c>
      <c r="H673" s="116">
        <f t="shared" si="49"/>
        <v>54289</v>
      </c>
      <c r="I673" s="13"/>
    </row>
    <row r="674" spans="1:9" ht="15">
      <c r="A674" s="143" t="s">
        <v>417</v>
      </c>
      <c r="B674" s="129" t="s">
        <v>153</v>
      </c>
      <c r="C674" s="41">
        <v>12064</v>
      </c>
      <c r="D674" s="18">
        <f>SUM(D675:D678)</f>
        <v>12064</v>
      </c>
      <c r="E674" s="18">
        <f>SUM(E675:E678)</f>
        <v>0</v>
      </c>
      <c r="F674" s="18">
        <f>SUM(F675:F678)</f>
        <v>24128</v>
      </c>
      <c r="G674" s="18">
        <f>SUM(G675:G678)</f>
        <v>0</v>
      </c>
      <c r="H674" s="131">
        <f>SUM(H675:H678)</f>
        <v>24128</v>
      </c>
      <c r="I674" s="13"/>
    </row>
    <row r="675" spans="1:9" ht="15">
      <c r="A675" s="114" t="s">
        <v>1245</v>
      </c>
      <c r="B675" s="8" t="s">
        <v>418</v>
      </c>
      <c r="C675" s="37">
        <v>0</v>
      </c>
      <c r="D675" s="148">
        <v>0</v>
      </c>
      <c r="E675" s="148">
        <v>0</v>
      </c>
      <c r="F675" s="4">
        <f>C675+D675-E675</f>
        <v>0</v>
      </c>
      <c r="G675" s="148">
        <v>0</v>
      </c>
      <c r="H675" s="116">
        <f>F675-G675</f>
        <v>0</v>
      </c>
      <c r="I675" s="13"/>
    </row>
    <row r="676" spans="1:9" ht="15">
      <c r="A676" s="136" t="s">
        <v>1191</v>
      </c>
      <c r="B676" s="8" t="s">
        <v>1192</v>
      </c>
      <c r="C676" s="37">
        <v>0</v>
      </c>
      <c r="D676" s="4">
        <v>0</v>
      </c>
      <c r="E676" s="4">
        <v>0</v>
      </c>
      <c r="F676" s="4">
        <f>C676+D676-E676</f>
        <v>0</v>
      </c>
      <c r="G676" s="4">
        <v>0</v>
      </c>
      <c r="H676" s="116">
        <f>F676-G676</f>
        <v>0</v>
      </c>
      <c r="I676" s="13"/>
    </row>
    <row r="677" spans="1:9" ht="15">
      <c r="A677" s="144" t="s">
        <v>1189</v>
      </c>
      <c r="B677" s="6" t="s">
        <v>1190</v>
      </c>
      <c r="C677" s="37">
        <v>12064</v>
      </c>
      <c r="D677" s="4">
        <v>12064</v>
      </c>
      <c r="E677" s="4">
        <v>0</v>
      </c>
      <c r="F677" s="4">
        <f>C677+D677-E677</f>
        <v>24128</v>
      </c>
      <c r="G677" s="4">
        <v>0</v>
      </c>
      <c r="H677" s="116">
        <f>F677-G677</f>
        <v>24128</v>
      </c>
      <c r="I677" s="13"/>
    </row>
    <row r="678" spans="1:9" ht="15">
      <c r="A678" s="175" t="s">
        <v>1147</v>
      </c>
      <c r="B678" s="6" t="s">
        <v>1148</v>
      </c>
      <c r="C678" s="37">
        <v>0</v>
      </c>
      <c r="D678" s="4">
        <v>0</v>
      </c>
      <c r="E678" s="4">
        <v>0</v>
      </c>
      <c r="F678" s="4">
        <f>C678+D678-E678</f>
        <v>0</v>
      </c>
      <c r="G678" s="4">
        <v>0</v>
      </c>
      <c r="H678" s="116">
        <f>F678-G678</f>
        <v>0</v>
      </c>
      <c r="I678" s="13"/>
    </row>
    <row r="679" spans="1:9" ht="15">
      <c r="A679" s="143" t="s">
        <v>419</v>
      </c>
      <c r="B679" s="129" t="s">
        <v>154</v>
      </c>
      <c r="C679" s="41">
        <v>75898</v>
      </c>
      <c r="D679" s="18">
        <f>SUM(D680:D684)</f>
        <v>87809</v>
      </c>
      <c r="E679" s="18">
        <f>SUM(E680:E684)</f>
        <v>4295</v>
      </c>
      <c r="F679" s="18">
        <f>SUM(F680:F684)</f>
        <v>159412</v>
      </c>
      <c r="G679" s="18">
        <v>0</v>
      </c>
      <c r="H679" s="131">
        <f>SUM(H680:H684)</f>
        <v>159412</v>
      </c>
      <c r="I679" s="13"/>
    </row>
    <row r="680" spans="1:9" ht="15">
      <c r="A680" s="144" t="s">
        <v>420</v>
      </c>
      <c r="B680" s="6" t="s">
        <v>421</v>
      </c>
      <c r="C680" s="37">
        <v>12762</v>
      </c>
      <c r="D680" s="4">
        <v>15466</v>
      </c>
      <c r="E680" s="4">
        <v>1242</v>
      </c>
      <c r="F680" s="4">
        <f>C680+D680-E680</f>
        <v>26986</v>
      </c>
      <c r="G680" s="4">
        <v>0</v>
      </c>
      <c r="H680" s="116">
        <f>F680-G680</f>
        <v>26986</v>
      </c>
      <c r="I680" s="13"/>
    </row>
    <row r="681" spans="1:9" ht="15">
      <c r="A681" s="144" t="s">
        <v>422</v>
      </c>
      <c r="B681" s="6" t="s">
        <v>423</v>
      </c>
      <c r="C681" s="37">
        <v>30820</v>
      </c>
      <c r="D681" s="4">
        <v>34739</v>
      </c>
      <c r="E681" s="4">
        <v>965</v>
      </c>
      <c r="F681" s="4">
        <f>C681+D681-E681</f>
        <v>64594</v>
      </c>
      <c r="G681" s="4">
        <v>0</v>
      </c>
      <c r="H681" s="116">
        <f>F681-G681</f>
        <v>64594</v>
      </c>
      <c r="I681" s="13"/>
    </row>
    <row r="682" spans="1:9" ht="15">
      <c r="A682" s="144" t="s">
        <v>424</v>
      </c>
      <c r="B682" s="6" t="s">
        <v>425</v>
      </c>
      <c r="C682" s="37">
        <v>2200</v>
      </c>
      <c r="D682" s="4">
        <v>2458</v>
      </c>
      <c r="E682" s="4">
        <v>0</v>
      </c>
      <c r="F682" s="4">
        <f>C682+D682-E682</f>
        <v>4658</v>
      </c>
      <c r="G682" s="4">
        <v>0</v>
      </c>
      <c r="H682" s="116">
        <f>F682-G682</f>
        <v>4658</v>
      </c>
      <c r="I682" s="13"/>
    </row>
    <row r="683" spans="1:9" ht="15">
      <c r="A683" s="114" t="s">
        <v>1330</v>
      </c>
      <c r="B683" s="8" t="s">
        <v>1331</v>
      </c>
      <c r="C683" s="37">
        <v>0</v>
      </c>
      <c r="D683" s="4">
        <v>249</v>
      </c>
      <c r="E683" s="4">
        <v>249</v>
      </c>
      <c r="F683" s="4">
        <f>C683+D683-E683</f>
        <v>0</v>
      </c>
      <c r="G683" s="4">
        <v>0</v>
      </c>
      <c r="H683" s="116">
        <f>F683-G683</f>
        <v>0</v>
      </c>
      <c r="I683" s="13"/>
    </row>
    <row r="684" spans="1:9" ht="15">
      <c r="A684" s="144" t="s">
        <v>426</v>
      </c>
      <c r="B684" s="6" t="s">
        <v>848</v>
      </c>
      <c r="C684" s="37">
        <v>30116</v>
      </c>
      <c r="D684" s="4">
        <v>34897</v>
      </c>
      <c r="E684" s="4">
        <v>1839</v>
      </c>
      <c r="F684" s="4">
        <f>C684+D684-E684</f>
        <v>63174</v>
      </c>
      <c r="G684" s="4">
        <v>0</v>
      </c>
      <c r="H684" s="116">
        <f>F684-G684</f>
        <v>63174</v>
      </c>
      <c r="I684" s="13"/>
    </row>
    <row r="685" spans="1:9" ht="15">
      <c r="A685" s="143" t="s">
        <v>427</v>
      </c>
      <c r="B685" s="129" t="s">
        <v>428</v>
      </c>
      <c r="C685" s="41">
        <v>15953</v>
      </c>
      <c r="D685" s="18">
        <f>D686+D687</f>
        <v>19332</v>
      </c>
      <c r="E685" s="18">
        <f>E686+E687</f>
        <v>1552</v>
      </c>
      <c r="F685" s="18">
        <f>F686+F687</f>
        <v>33733</v>
      </c>
      <c r="G685" s="18">
        <v>0</v>
      </c>
      <c r="H685" s="131">
        <f>H686+H687</f>
        <v>33733</v>
      </c>
      <c r="I685" s="13"/>
    </row>
    <row r="686" spans="1:9" ht="15">
      <c r="A686" s="144" t="s">
        <v>429</v>
      </c>
      <c r="B686" s="6" t="s">
        <v>430</v>
      </c>
      <c r="C686" s="37">
        <v>9572</v>
      </c>
      <c r="D686" s="4">
        <v>11599</v>
      </c>
      <c r="E686" s="4">
        <v>931</v>
      </c>
      <c r="F686" s="4">
        <f>C686+D686-E686</f>
        <v>20240</v>
      </c>
      <c r="G686" s="4">
        <v>0</v>
      </c>
      <c r="H686" s="116">
        <f>F686-G686</f>
        <v>20240</v>
      </c>
      <c r="I686" s="13"/>
    </row>
    <row r="687" spans="1:9" ht="15">
      <c r="A687" s="144" t="s">
        <v>431</v>
      </c>
      <c r="B687" s="6" t="s">
        <v>432</v>
      </c>
      <c r="C687" s="37">
        <v>6381</v>
      </c>
      <c r="D687" s="4">
        <v>7733</v>
      </c>
      <c r="E687" s="4">
        <v>621</v>
      </c>
      <c r="F687" s="4">
        <f>C687+D687-E687</f>
        <v>13493</v>
      </c>
      <c r="G687" s="4">
        <v>0</v>
      </c>
      <c r="H687" s="116">
        <f>F687-G687</f>
        <v>13493</v>
      </c>
      <c r="I687" s="13"/>
    </row>
    <row r="688" spans="1:9" ht="15">
      <c r="A688" s="143" t="s">
        <v>433</v>
      </c>
      <c r="B688" s="129" t="s">
        <v>434</v>
      </c>
      <c r="C688" s="47">
        <v>223553</v>
      </c>
      <c r="D688" s="161">
        <f>SUM(D690:D703)</f>
        <v>291396</v>
      </c>
      <c r="E688" s="161">
        <f>SUM(E690:E703)</f>
        <v>1460</v>
      </c>
      <c r="F688" s="161">
        <f>SUM(F689:F703)</f>
        <v>513489</v>
      </c>
      <c r="G688" s="161">
        <f>SUM(G689:G703)</f>
        <v>0</v>
      </c>
      <c r="H688" s="176">
        <f>SUM(H689:H703)</f>
        <v>513489</v>
      </c>
      <c r="I688" s="13"/>
    </row>
    <row r="689" spans="1:9" ht="15">
      <c r="A689" s="145" t="s">
        <v>1115</v>
      </c>
      <c r="B689" s="6" t="s">
        <v>57</v>
      </c>
      <c r="C689" s="37">
        <v>0</v>
      </c>
      <c r="D689" s="4">
        <v>0</v>
      </c>
      <c r="E689" s="4">
        <v>0</v>
      </c>
      <c r="F689" s="4">
        <f>C689+D689-E689</f>
        <v>0</v>
      </c>
      <c r="G689" s="4">
        <v>0</v>
      </c>
      <c r="H689" s="116">
        <f aca="true" t="shared" si="50" ref="H689:H703">F689-G689</f>
        <v>0</v>
      </c>
      <c r="I689" s="13"/>
    </row>
    <row r="690" spans="1:9" ht="15">
      <c r="A690" s="145">
        <v>511113</v>
      </c>
      <c r="B690" s="6" t="s">
        <v>849</v>
      </c>
      <c r="C690" s="37">
        <v>89345</v>
      </c>
      <c r="D690" s="4">
        <v>134018</v>
      </c>
      <c r="E690" s="4">
        <v>0</v>
      </c>
      <c r="F690" s="4">
        <f aca="true" t="shared" si="51" ref="F690:F703">C690+D690-E690</f>
        <v>223363</v>
      </c>
      <c r="G690" s="4">
        <v>0</v>
      </c>
      <c r="H690" s="116">
        <f t="shared" si="50"/>
        <v>223363</v>
      </c>
      <c r="I690" s="13"/>
    </row>
    <row r="691" spans="1:9" ht="15">
      <c r="A691" s="144" t="s">
        <v>435</v>
      </c>
      <c r="B691" s="6" t="s">
        <v>56</v>
      </c>
      <c r="C691" s="37">
        <v>50009</v>
      </c>
      <c r="D691" s="4">
        <v>64219</v>
      </c>
      <c r="E691" s="4">
        <v>0</v>
      </c>
      <c r="F691" s="4">
        <f t="shared" si="51"/>
        <v>114228</v>
      </c>
      <c r="G691" s="4">
        <v>0</v>
      </c>
      <c r="H691" s="116">
        <f t="shared" si="50"/>
        <v>114228</v>
      </c>
      <c r="I691" s="13"/>
    </row>
    <row r="692" spans="1:9" ht="15">
      <c r="A692" s="144" t="s">
        <v>1006</v>
      </c>
      <c r="B692" s="6" t="s">
        <v>1007</v>
      </c>
      <c r="C692" s="37">
        <v>0</v>
      </c>
      <c r="D692" s="4">
        <v>5254</v>
      </c>
      <c r="E692" s="4">
        <v>1079</v>
      </c>
      <c r="F692" s="4">
        <f t="shared" si="51"/>
        <v>4175</v>
      </c>
      <c r="G692" s="4">
        <v>0</v>
      </c>
      <c r="H692" s="116">
        <f t="shared" si="50"/>
        <v>4175</v>
      </c>
      <c r="I692" s="13"/>
    </row>
    <row r="693" spans="1:9" ht="15">
      <c r="A693" s="145">
        <v>511117</v>
      </c>
      <c r="B693" s="6" t="s">
        <v>72</v>
      </c>
      <c r="C693" s="37">
        <v>25296</v>
      </c>
      <c r="D693" s="4">
        <v>38476</v>
      </c>
      <c r="E693" s="4">
        <v>0</v>
      </c>
      <c r="F693" s="4">
        <f t="shared" si="51"/>
        <v>63772</v>
      </c>
      <c r="G693" s="4">
        <v>0</v>
      </c>
      <c r="H693" s="116">
        <f t="shared" si="50"/>
        <v>63772</v>
      </c>
      <c r="I693" s="13"/>
    </row>
    <row r="694" spans="1:9" ht="15">
      <c r="A694" s="145" t="s">
        <v>1008</v>
      </c>
      <c r="B694" s="6" t="s">
        <v>1009</v>
      </c>
      <c r="C694" s="37">
        <v>477</v>
      </c>
      <c r="D694" s="4">
        <v>588</v>
      </c>
      <c r="E694" s="4">
        <v>111</v>
      </c>
      <c r="F694" s="4">
        <f t="shared" si="51"/>
        <v>954</v>
      </c>
      <c r="G694" s="4">
        <v>0</v>
      </c>
      <c r="H694" s="116">
        <f t="shared" si="50"/>
        <v>954</v>
      </c>
      <c r="I694" s="13"/>
    </row>
    <row r="695" spans="1:9" ht="15">
      <c r="A695" s="144" t="s">
        <v>436</v>
      </c>
      <c r="B695" s="6" t="s">
        <v>73</v>
      </c>
      <c r="C695" s="37">
        <v>10599</v>
      </c>
      <c r="D695" s="4">
        <v>4360</v>
      </c>
      <c r="E695" s="4">
        <v>270</v>
      </c>
      <c r="F695" s="4">
        <f t="shared" si="51"/>
        <v>14689</v>
      </c>
      <c r="G695" s="4">
        <v>0</v>
      </c>
      <c r="H695" s="116">
        <f t="shared" si="50"/>
        <v>14689</v>
      </c>
      <c r="I695" s="13"/>
    </row>
    <row r="696" spans="1:9" ht="15">
      <c r="A696" s="144" t="s">
        <v>437</v>
      </c>
      <c r="B696" s="6" t="s">
        <v>155</v>
      </c>
      <c r="C696" s="37">
        <v>700</v>
      </c>
      <c r="D696" s="4">
        <v>0</v>
      </c>
      <c r="E696" s="4">
        <v>0</v>
      </c>
      <c r="F696" s="4">
        <f t="shared" si="51"/>
        <v>700</v>
      </c>
      <c r="G696" s="4">
        <v>0</v>
      </c>
      <c r="H696" s="116">
        <f t="shared" si="50"/>
        <v>700</v>
      </c>
      <c r="I696" s="13"/>
    </row>
    <row r="697" spans="1:9" ht="15">
      <c r="A697" s="144" t="s">
        <v>438</v>
      </c>
      <c r="B697" s="6" t="s">
        <v>850</v>
      </c>
      <c r="C697" s="37">
        <v>733</v>
      </c>
      <c r="D697" s="4">
        <v>0</v>
      </c>
      <c r="E697" s="4">
        <v>0</v>
      </c>
      <c r="F697" s="4">
        <f t="shared" si="51"/>
        <v>733</v>
      </c>
      <c r="G697" s="4">
        <v>0</v>
      </c>
      <c r="H697" s="116">
        <f t="shared" si="50"/>
        <v>733</v>
      </c>
      <c r="I697" s="13"/>
    </row>
    <row r="698" spans="1:9" ht="15">
      <c r="A698" s="144" t="s">
        <v>440</v>
      </c>
      <c r="B698" s="6" t="s">
        <v>851</v>
      </c>
      <c r="C698" s="37">
        <v>2428</v>
      </c>
      <c r="D698" s="4">
        <v>3334</v>
      </c>
      <c r="E698" s="4">
        <v>0</v>
      </c>
      <c r="F698" s="4">
        <f t="shared" si="51"/>
        <v>5762</v>
      </c>
      <c r="G698" s="4">
        <v>0</v>
      </c>
      <c r="H698" s="116">
        <f t="shared" si="50"/>
        <v>5762</v>
      </c>
      <c r="I698" s="13"/>
    </row>
    <row r="699" spans="1:9" ht="15">
      <c r="A699" s="144" t="s">
        <v>441</v>
      </c>
      <c r="B699" s="6" t="s">
        <v>852</v>
      </c>
      <c r="C699" s="37">
        <v>17824</v>
      </c>
      <c r="D699" s="4">
        <v>15566</v>
      </c>
      <c r="E699" s="4">
        <v>0</v>
      </c>
      <c r="F699" s="4">
        <f t="shared" si="51"/>
        <v>33390</v>
      </c>
      <c r="G699" s="4">
        <v>0</v>
      </c>
      <c r="H699" s="116">
        <f t="shared" si="50"/>
        <v>33390</v>
      </c>
      <c r="I699" s="13"/>
    </row>
    <row r="700" spans="1:9" ht="15">
      <c r="A700" s="145">
        <v>511146</v>
      </c>
      <c r="B700" s="6" t="s">
        <v>59</v>
      </c>
      <c r="C700" s="37">
        <v>0</v>
      </c>
      <c r="D700" s="4">
        <v>1499</v>
      </c>
      <c r="E700" s="4">
        <v>0</v>
      </c>
      <c r="F700" s="4">
        <f t="shared" si="51"/>
        <v>1499</v>
      </c>
      <c r="G700" s="4">
        <v>0</v>
      </c>
      <c r="H700" s="116">
        <f t="shared" si="50"/>
        <v>1499</v>
      </c>
      <c r="I700" s="13"/>
    </row>
    <row r="701" spans="1:9" ht="15">
      <c r="A701" s="145" t="s">
        <v>1010</v>
      </c>
      <c r="B701" s="6" t="s">
        <v>1011</v>
      </c>
      <c r="C701" s="37">
        <v>20662</v>
      </c>
      <c r="D701" s="4">
        <v>24082</v>
      </c>
      <c r="E701" s="4">
        <v>0</v>
      </c>
      <c r="F701" s="4">
        <f t="shared" si="51"/>
        <v>44744</v>
      </c>
      <c r="G701" s="4">
        <v>0</v>
      </c>
      <c r="H701" s="116">
        <f t="shared" si="50"/>
        <v>44744</v>
      </c>
      <c r="I701" s="13"/>
    </row>
    <row r="702" spans="1:9" ht="15">
      <c r="A702" s="145">
        <v>511155</v>
      </c>
      <c r="B702" s="6" t="s">
        <v>58</v>
      </c>
      <c r="C702" s="37">
        <v>10</v>
      </c>
      <c r="D702" s="4">
        <v>0</v>
      </c>
      <c r="E702" s="4">
        <v>0</v>
      </c>
      <c r="F702" s="4">
        <f t="shared" si="51"/>
        <v>10</v>
      </c>
      <c r="G702" s="4">
        <v>0</v>
      </c>
      <c r="H702" s="116">
        <f t="shared" si="50"/>
        <v>10</v>
      </c>
      <c r="I702" s="13"/>
    </row>
    <row r="703" spans="1:9" ht="15">
      <c r="A703" s="145" t="s">
        <v>1081</v>
      </c>
      <c r="B703" s="6" t="s">
        <v>1082</v>
      </c>
      <c r="C703" s="37">
        <v>5470</v>
      </c>
      <c r="D703" s="4">
        <v>0</v>
      </c>
      <c r="E703" s="4">
        <v>0</v>
      </c>
      <c r="F703" s="4">
        <f t="shared" si="51"/>
        <v>5470</v>
      </c>
      <c r="G703" s="4">
        <v>0</v>
      </c>
      <c r="H703" s="116">
        <f t="shared" si="50"/>
        <v>5470</v>
      </c>
      <c r="I703" s="13"/>
    </row>
    <row r="704" spans="1:9" ht="15">
      <c r="A704" s="143" t="s">
        <v>442</v>
      </c>
      <c r="B704" s="129" t="s">
        <v>853</v>
      </c>
      <c r="C704" s="41">
        <v>54704</v>
      </c>
      <c r="D704" s="18">
        <f>SUM(D705:D711)</f>
        <v>76156</v>
      </c>
      <c r="E704" s="18">
        <f>SUM(E705:E711)</f>
        <v>15509</v>
      </c>
      <c r="F704" s="18">
        <f>SUM(F705:F711)</f>
        <v>115351</v>
      </c>
      <c r="G704" s="18">
        <v>0</v>
      </c>
      <c r="H704" s="131">
        <f>SUM(H705:H711)</f>
        <v>115351</v>
      </c>
      <c r="I704" s="13"/>
    </row>
    <row r="705" spans="1:9" ht="15">
      <c r="A705" s="144" t="s">
        <v>443</v>
      </c>
      <c r="B705" s="6" t="s">
        <v>854</v>
      </c>
      <c r="C705" s="37">
        <v>6612</v>
      </c>
      <c r="D705" s="4">
        <v>24148</v>
      </c>
      <c r="E705" s="4">
        <v>12106</v>
      </c>
      <c r="F705" s="4">
        <f aca="true" t="shared" si="52" ref="F705:F711">C705+D705-E705</f>
        <v>18654</v>
      </c>
      <c r="G705" s="4">
        <v>0</v>
      </c>
      <c r="H705" s="116">
        <f aca="true" t="shared" si="53" ref="H705:H711">F705-G705</f>
        <v>18654</v>
      </c>
      <c r="I705" s="13"/>
    </row>
    <row r="706" spans="1:9" ht="15">
      <c r="A706" s="144" t="s">
        <v>1116</v>
      </c>
      <c r="B706" s="6" t="s">
        <v>1113</v>
      </c>
      <c r="C706" s="37">
        <v>0</v>
      </c>
      <c r="D706" s="4">
        <v>0</v>
      </c>
      <c r="E706" s="4">
        <v>0</v>
      </c>
      <c r="F706" s="4">
        <f t="shared" si="52"/>
        <v>0</v>
      </c>
      <c r="G706" s="4">
        <v>0</v>
      </c>
      <c r="H706" s="116">
        <f t="shared" si="53"/>
        <v>0</v>
      </c>
      <c r="I706" s="13"/>
    </row>
    <row r="707" spans="1:9" ht="15">
      <c r="A707" s="144" t="s">
        <v>1219</v>
      </c>
      <c r="B707" s="6" t="s">
        <v>12</v>
      </c>
      <c r="C707" s="37">
        <v>0</v>
      </c>
      <c r="D707" s="4">
        <v>0</v>
      </c>
      <c r="E707" s="4">
        <v>0</v>
      </c>
      <c r="F707" s="4">
        <f t="shared" si="52"/>
        <v>0</v>
      </c>
      <c r="G707" s="4">
        <v>0</v>
      </c>
      <c r="H707" s="116">
        <f t="shared" si="53"/>
        <v>0</v>
      </c>
      <c r="I707" s="13"/>
    </row>
    <row r="708" spans="1:9" ht="15">
      <c r="A708" s="144" t="s">
        <v>444</v>
      </c>
      <c r="B708" s="6" t="s">
        <v>855</v>
      </c>
      <c r="C708" s="37">
        <v>1816</v>
      </c>
      <c r="D708" s="4">
        <v>0</v>
      </c>
      <c r="E708" s="4">
        <v>0</v>
      </c>
      <c r="F708" s="4">
        <f>C708+D708-E708</f>
        <v>1816</v>
      </c>
      <c r="G708" s="4">
        <v>0</v>
      </c>
      <c r="H708" s="116">
        <f t="shared" si="53"/>
        <v>1816</v>
      </c>
      <c r="I708" s="13"/>
    </row>
    <row r="709" spans="1:9" ht="15">
      <c r="A709" s="144" t="s">
        <v>445</v>
      </c>
      <c r="B709" s="6" t="s">
        <v>856</v>
      </c>
      <c r="C709" s="37">
        <v>0</v>
      </c>
      <c r="D709" s="4">
        <v>9674</v>
      </c>
      <c r="E709" s="4">
        <v>3403</v>
      </c>
      <c r="F709" s="4">
        <f t="shared" si="52"/>
        <v>6271</v>
      </c>
      <c r="G709" s="4">
        <v>0</v>
      </c>
      <c r="H709" s="116">
        <f t="shared" si="53"/>
        <v>6271</v>
      </c>
      <c r="I709" s="13"/>
    </row>
    <row r="710" spans="1:9" ht="15">
      <c r="A710" s="144" t="s">
        <v>857</v>
      </c>
      <c r="B710" s="6" t="s">
        <v>305</v>
      </c>
      <c r="C710" s="37">
        <v>46276</v>
      </c>
      <c r="D710" s="4">
        <v>42246</v>
      </c>
      <c r="E710" s="4">
        <v>0</v>
      </c>
      <c r="F710" s="4">
        <f>C710+D710-E710</f>
        <v>88522</v>
      </c>
      <c r="G710" s="4">
        <v>0</v>
      </c>
      <c r="H710" s="116">
        <f>F710-G710</f>
        <v>88522</v>
      </c>
      <c r="I710" s="13"/>
    </row>
    <row r="711" spans="1:9" ht="15">
      <c r="A711" s="114" t="s">
        <v>1246</v>
      </c>
      <c r="B711" s="8" t="s">
        <v>1121</v>
      </c>
      <c r="C711" s="37">
        <v>0</v>
      </c>
      <c r="D711" s="4">
        <v>88</v>
      </c>
      <c r="E711" s="4">
        <v>0</v>
      </c>
      <c r="F711" s="4">
        <f t="shared" si="52"/>
        <v>88</v>
      </c>
      <c r="G711" s="4">
        <v>0</v>
      </c>
      <c r="H711" s="116">
        <f t="shared" si="53"/>
        <v>88</v>
      </c>
      <c r="I711" s="13"/>
    </row>
    <row r="712" spans="1:9" ht="15">
      <c r="A712" s="143" t="s">
        <v>858</v>
      </c>
      <c r="B712" s="129" t="s">
        <v>859</v>
      </c>
      <c r="C712" s="41">
        <v>279609</v>
      </c>
      <c r="D712" s="18">
        <f>D713+D728+D732+D735+D759</f>
        <v>915202</v>
      </c>
      <c r="E712" s="18">
        <f>E713+E728+E732+E735+E759</f>
        <v>54835</v>
      </c>
      <c r="F712" s="18">
        <f>F713+F728+F732+F735+F759</f>
        <v>1139976</v>
      </c>
      <c r="G712" s="18">
        <v>0</v>
      </c>
      <c r="H712" s="131">
        <f>H713+H728+H732+H735+H759</f>
        <v>1139976</v>
      </c>
      <c r="I712" s="13"/>
    </row>
    <row r="713" spans="1:9" ht="15">
      <c r="A713" s="143" t="s">
        <v>860</v>
      </c>
      <c r="B713" s="129" t="s">
        <v>151</v>
      </c>
      <c r="C713" s="41">
        <v>195421</v>
      </c>
      <c r="D713" s="18">
        <f>SUM(D714:D727)</f>
        <v>703669</v>
      </c>
      <c r="E713" s="18">
        <f>SUM(E714:E727)</f>
        <v>48764</v>
      </c>
      <c r="F713" s="18">
        <f>SUM(F714:F727)</f>
        <v>850326</v>
      </c>
      <c r="G713" s="18">
        <v>0</v>
      </c>
      <c r="H713" s="131">
        <f>SUM(H714:H727)</f>
        <v>850326</v>
      </c>
      <c r="I713" s="13"/>
    </row>
    <row r="714" spans="1:9" ht="15">
      <c r="A714" s="144" t="s">
        <v>861</v>
      </c>
      <c r="B714" s="6" t="s">
        <v>840</v>
      </c>
      <c r="C714" s="37">
        <v>122702</v>
      </c>
      <c r="D714" s="4">
        <v>140538</v>
      </c>
      <c r="E714" s="4">
        <v>0</v>
      </c>
      <c r="F714" s="4">
        <f aca="true" t="shared" si="54" ref="F714:F727">C714+D714-E714</f>
        <v>263240</v>
      </c>
      <c r="G714" s="4">
        <v>0</v>
      </c>
      <c r="H714" s="116">
        <f aca="true" t="shared" si="55" ref="H714:H727">F714-G714</f>
        <v>263240</v>
      </c>
      <c r="I714" s="13"/>
    </row>
    <row r="715" spans="1:9" ht="15">
      <c r="A715" s="144" t="s">
        <v>1012</v>
      </c>
      <c r="B715" s="6" t="s">
        <v>1013</v>
      </c>
      <c r="C715" s="37">
        <v>0</v>
      </c>
      <c r="D715" s="4">
        <v>0</v>
      </c>
      <c r="E715" s="4">
        <v>0</v>
      </c>
      <c r="F715" s="4">
        <f t="shared" si="54"/>
        <v>0</v>
      </c>
      <c r="G715" s="4">
        <v>0</v>
      </c>
      <c r="H715" s="116">
        <f t="shared" si="55"/>
        <v>0</v>
      </c>
      <c r="I715" s="13"/>
    </row>
    <row r="716" spans="1:9" ht="15">
      <c r="A716" s="144" t="s">
        <v>862</v>
      </c>
      <c r="B716" s="6" t="s">
        <v>152</v>
      </c>
      <c r="C716" s="37">
        <v>24400</v>
      </c>
      <c r="D716" s="4">
        <v>508876</v>
      </c>
      <c r="E716" s="4">
        <v>47493</v>
      </c>
      <c r="F716" s="4">
        <f t="shared" si="54"/>
        <v>485783</v>
      </c>
      <c r="G716" s="4">
        <v>0</v>
      </c>
      <c r="H716" s="116">
        <f t="shared" si="55"/>
        <v>485783</v>
      </c>
      <c r="I716" s="13"/>
    </row>
    <row r="717" spans="1:9" ht="15">
      <c r="A717" s="144" t="s">
        <v>863</v>
      </c>
      <c r="B717" s="6" t="s">
        <v>92</v>
      </c>
      <c r="C717" s="37">
        <v>5695</v>
      </c>
      <c r="D717" s="4">
        <v>6098</v>
      </c>
      <c r="E717" s="4">
        <v>0</v>
      </c>
      <c r="F717" s="4">
        <f t="shared" si="54"/>
        <v>11793</v>
      </c>
      <c r="G717" s="4">
        <v>0</v>
      </c>
      <c r="H717" s="116">
        <f t="shared" si="55"/>
        <v>11793</v>
      </c>
      <c r="I717" s="13"/>
    </row>
    <row r="718" spans="1:9" ht="15">
      <c r="A718" s="144" t="s">
        <v>864</v>
      </c>
      <c r="B718" s="6" t="s">
        <v>97</v>
      </c>
      <c r="C718" s="37">
        <v>11864</v>
      </c>
      <c r="D718" s="4">
        <v>12704</v>
      </c>
      <c r="E718" s="4">
        <v>0</v>
      </c>
      <c r="F718" s="4">
        <f t="shared" si="54"/>
        <v>24568</v>
      </c>
      <c r="G718" s="4">
        <v>0</v>
      </c>
      <c r="H718" s="116">
        <f t="shared" si="55"/>
        <v>24568</v>
      </c>
      <c r="I718" s="13"/>
    </row>
    <row r="719" spans="1:9" ht="15">
      <c r="A719" s="144" t="s">
        <v>865</v>
      </c>
      <c r="B719" s="6" t="s">
        <v>321</v>
      </c>
      <c r="C719" s="37">
        <v>7779</v>
      </c>
      <c r="D719" s="4">
        <v>8329</v>
      </c>
      <c r="E719" s="4">
        <v>0</v>
      </c>
      <c r="F719" s="4">
        <f t="shared" si="54"/>
        <v>16108</v>
      </c>
      <c r="G719" s="4">
        <v>0</v>
      </c>
      <c r="H719" s="116">
        <f t="shared" si="55"/>
        <v>16108</v>
      </c>
      <c r="I719" s="13"/>
    </row>
    <row r="720" spans="1:9" ht="15">
      <c r="A720" s="144" t="s">
        <v>866</v>
      </c>
      <c r="B720" s="6" t="s">
        <v>841</v>
      </c>
      <c r="C720" s="37">
        <v>707</v>
      </c>
      <c r="D720" s="4">
        <v>757</v>
      </c>
      <c r="E720" s="4">
        <v>0</v>
      </c>
      <c r="F720" s="4">
        <f t="shared" si="54"/>
        <v>1464</v>
      </c>
      <c r="G720" s="4">
        <v>0</v>
      </c>
      <c r="H720" s="116">
        <f t="shared" si="55"/>
        <v>1464</v>
      </c>
      <c r="I720" s="31"/>
    </row>
    <row r="721" spans="1:9" ht="15">
      <c r="A721" s="136" t="s">
        <v>1332</v>
      </c>
      <c r="B721" s="8" t="s">
        <v>842</v>
      </c>
      <c r="C721" s="37">
        <v>0</v>
      </c>
      <c r="D721" s="4">
        <v>12</v>
      </c>
      <c r="E721" s="4">
        <v>0</v>
      </c>
      <c r="F721" s="4">
        <f>C721+D721-E721</f>
        <v>12</v>
      </c>
      <c r="G721" s="4">
        <v>0</v>
      </c>
      <c r="H721" s="116">
        <f>F721-G721</f>
        <v>12</v>
      </c>
      <c r="I721" s="13"/>
    </row>
    <row r="722" spans="1:9" ht="15">
      <c r="A722" s="145" t="s">
        <v>867</v>
      </c>
      <c r="B722" s="6" t="s">
        <v>91</v>
      </c>
      <c r="C722" s="37">
        <v>12898</v>
      </c>
      <c r="D722" s="4">
        <v>15663</v>
      </c>
      <c r="E722" s="4">
        <v>1271</v>
      </c>
      <c r="F722" s="4">
        <f t="shared" si="54"/>
        <v>27290</v>
      </c>
      <c r="G722" s="4">
        <v>0</v>
      </c>
      <c r="H722" s="116">
        <f t="shared" si="55"/>
        <v>27290</v>
      </c>
      <c r="I722" s="13"/>
    </row>
    <row r="723" spans="1:9" ht="15">
      <c r="A723" s="145" t="s">
        <v>1014</v>
      </c>
      <c r="B723" s="6" t="s">
        <v>843</v>
      </c>
      <c r="C723" s="37">
        <v>0</v>
      </c>
      <c r="D723" s="4">
        <v>600</v>
      </c>
      <c r="E723" s="4">
        <v>0</v>
      </c>
      <c r="F723" s="4">
        <f t="shared" si="54"/>
        <v>600</v>
      </c>
      <c r="G723" s="4">
        <v>0</v>
      </c>
      <c r="H723" s="116">
        <f t="shared" si="55"/>
        <v>600</v>
      </c>
      <c r="I723" s="13"/>
    </row>
    <row r="724" spans="1:9" ht="15">
      <c r="A724" s="136" t="s">
        <v>1169</v>
      </c>
      <c r="B724" s="8" t="s">
        <v>1170</v>
      </c>
      <c r="C724" s="37">
        <v>0</v>
      </c>
      <c r="D724" s="4">
        <v>0</v>
      </c>
      <c r="E724" s="4">
        <v>0</v>
      </c>
      <c r="F724" s="4">
        <f t="shared" si="54"/>
        <v>0</v>
      </c>
      <c r="G724" s="4">
        <v>0</v>
      </c>
      <c r="H724" s="116">
        <f t="shared" si="55"/>
        <v>0</v>
      </c>
      <c r="I724" s="13"/>
    </row>
    <row r="725" spans="1:9" ht="15">
      <c r="A725" s="144" t="s">
        <v>868</v>
      </c>
      <c r="B725" s="6" t="s">
        <v>844</v>
      </c>
      <c r="C725" s="37">
        <v>3909</v>
      </c>
      <c r="D725" s="4">
        <v>4209</v>
      </c>
      <c r="E725" s="4">
        <v>0</v>
      </c>
      <c r="F725" s="4">
        <f t="shared" si="54"/>
        <v>8118</v>
      </c>
      <c r="G725" s="4">
        <v>0</v>
      </c>
      <c r="H725" s="116">
        <f t="shared" si="55"/>
        <v>8118</v>
      </c>
      <c r="I725" s="13"/>
    </row>
    <row r="726" spans="1:9" ht="15">
      <c r="A726" s="144" t="s">
        <v>869</v>
      </c>
      <c r="B726" s="6" t="s">
        <v>93</v>
      </c>
      <c r="C726" s="37">
        <v>5467</v>
      </c>
      <c r="D726" s="4">
        <v>5854</v>
      </c>
      <c r="E726" s="4">
        <v>0</v>
      </c>
      <c r="F726" s="4">
        <f t="shared" si="54"/>
        <v>11321</v>
      </c>
      <c r="G726" s="4">
        <v>0</v>
      </c>
      <c r="H726" s="116">
        <f t="shared" si="55"/>
        <v>11321</v>
      </c>
      <c r="I726" s="13"/>
    </row>
    <row r="727" spans="1:9" ht="15">
      <c r="A727" s="144" t="s">
        <v>870</v>
      </c>
      <c r="B727" s="6" t="s">
        <v>845</v>
      </c>
      <c r="C727" s="37">
        <v>0</v>
      </c>
      <c r="D727" s="4">
        <v>29</v>
      </c>
      <c r="E727" s="4">
        <v>0</v>
      </c>
      <c r="F727" s="4">
        <f t="shared" si="54"/>
        <v>29</v>
      </c>
      <c r="G727" s="4">
        <v>0</v>
      </c>
      <c r="H727" s="116">
        <f t="shared" si="55"/>
        <v>29</v>
      </c>
      <c r="I727" s="13"/>
    </row>
    <row r="728" spans="1:9" ht="15">
      <c r="A728" s="143" t="s">
        <v>871</v>
      </c>
      <c r="B728" s="129" t="s">
        <v>154</v>
      </c>
      <c r="C728" s="41">
        <v>32604</v>
      </c>
      <c r="D728" s="18">
        <f>SUM(D729:D731)</f>
        <v>40792</v>
      </c>
      <c r="E728" s="18">
        <f>SUM(E729:E731)</f>
        <v>3610</v>
      </c>
      <c r="F728" s="18">
        <f>SUM(F729:F731)</f>
        <v>69786</v>
      </c>
      <c r="G728" s="18">
        <v>0</v>
      </c>
      <c r="H728" s="131">
        <f>SUM(H729:H731)</f>
        <v>69786</v>
      </c>
      <c r="I728" s="13"/>
    </row>
    <row r="729" spans="1:9" ht="15">
      <c r="A729" s="136" t="s">
        <v>872</v>
      </c>
      <c r="B729" s="8" t="s">
        <v>873</v>
      </c>
      <c r="C729" s="37">
        <v>5715</v>
      </c>
      <c r="D729" s="4">
        <v>6940</v>
      </c>
      <c r="E729" s="4">
        <v>563</v>
      </c>
      <c r="F729" s="4">
        <f>C729+D729-E729</f>
        <v>12092</v>
      </c>
      <c r="G729" s="4">
        <v>0</v>
      </c>
      <c r="H729" s="116">
        <f>F729-G729</f>
        <v>12092</v>
      </c>
      <c r="I729" s="13"/>
    </row>
    <row r="730" spans="1:9" ht="15">
      <c r="A730" s="144" t="s">
        <v>874</v>
      </c>
      <c r="B730" s="6" t="s">
        <v>875</v>
      </c>
      <c r="C730" s="37">
        <v>17053</v>
      </c>
      <c r="D730" s="4">
        <v>9954</v>
      </c>
      <c r="E730" s="4">
        <v>1009</v>
      </c>
      <c r="F730" s="4">
        <f>C730+D730-E730</f>
        <v>25998</v>
      </c>
      <c r="G730" s="4">
        <v>0</v>
      </c>
      <c r="H730" s="116">
        <f>F730-G730</f>
        <v>25998</v>
      </c>
      <c r="I730" s="13"/>
    </row>
    <row r="731" spans="1:9" ht="15">
      <c r="A731" s="144" t="s">
        <v>876</v>
      </c>
      <c r="B731" s="6" t="s">
        <v>848</v>
      </c>
      <c r="C731" s="37">
        <v>9836</v>
      </c>
      <c r="D731" s="4">
        <v>23898</v>
      </c>
      <c r="E731" s="4">
        <v>2038</v>
      </c>
      <c r="F731" s="4">
        <f>C731+D731-E731</f>
        <v>31696</v>
      </c>
      <c r="G731" s="4">
        <v>0</v>
      </c>
      <c r="H731" s="116">
        <f>F731-G731</f>
        <v>31696</v>
      </c>
      <c r="I731" s="13"/>
    </row>
    <row r="732" spans="1:9" ht="15">
      <c r="A732" s="143" t="s">
        <v>877</v>
      </c>
      <c r="B732" s="129" t="s">
        <v>428</v>
      </c>
      <c r="C732" s="41">
        <v>7144</v>
      </c>
      <c r="D732" s="18">
        <f>SUM(D733:D734)</f>
        <v>8675</v>
      </c>
      <c r="E732" s="18">
        <f>SUM(E733:E734)</f>
        <v>705</v>
      </c>
      <c r="F732" s="18">
        <f>SUM(F733:F734)</f>
        <v>15114</v>
      </c>
      <c r="G732" s="18">
        <v>0</v>
      </c>
      <c r="H732" s="131">
        <f>SUM(H733:H734)</f>
        <v>15114</v>
      </c>
      <c r="I732" s="13"/>
    </row>
    <row r="733" spans="1:9" ht="15">
      <c r="A733" s="144" t="s">
        <v>878</v>
      </c>
      <c r="B733" s="6" t="s">
        <v>879</v>
      </c>
      <c r="C733" s="37">
        <v>4287</v>
      </c>
      <c r="D733" s="4">
        <v>5205</v>
      </c>
      <c r="E733" s="4">
        <v>423</v>
      </c>
      <c r="F733" s="4">
        <f>C733+D733-E733</f>
        <v>9069</v>
      </c>
      <c r="G733" s="4">
        <v>0</v>
      </c>
      <c r="H733" s="116">
        <f>F733-G733</f>
        <v>9069</v>
      </c>
      <c r="I733" s="13"/>
    </row>
    <row r="734" spans="1:9" ht="15">
      <c r="A734" s="144" t="s">
        <v>880</v>
      </c>
      <c r="B734" s="6" t="s">
        <v>881</v>
      </c>
      <c r="C734" s="37">
        <v>2857</v>
      </c>
      <c r="D734" s="4">
        <v>3470</v>
      </c>
      <c r="E734" s="4">
        <v>282</v>
      </c>
      <c r="F734" s="4">
        <f>C734+D734-E734</f>
        <v>6045</v>
      </c>
      <c r="G734" s="4">
        <v>0</v>
      </c>
      <c r="H734" s="116">
        <f>F734-G734</f>
        <v>6045</v>
      </c>
      <c r="I734" s="13"/>
    </row>
    <row r="735" spans="1:9" ht="15">
      <c r="A735" s="143" t="s">
        <v>882</v>
      </c>
      <c r="B735" s="129" t="s">
        <v>434</v>
      </c>
      <c r="C735" s="47">
        <v>29760</v>
      </c>
      <c r="D735" s="161">
        <f>SUM(D736:D758)</f>
        <v>142115</v>
      </c>
      <c r="E735" s="161">
        <f>SUM(E736:E758)</f>
        <v>1226</v>
      </c>
      <c r="F735" s="161">
        <f>SUM(F736:F758)</f>
        <v>170649</v>
      </c>
      <c r="G735" s="161">
        <f>SUM(G736:G758)</f>
        <v>0</v>
      </c>
      <c r="H735" s="176">
        <f>SUM(H736:H758)</f>
        <v>170649</v>
      </c>
      <c r="I735" s="13"/>
    </row>
    <row r="736" spans="1:9" ht="15">
      <c r="A736" s="145" t="s">
        <v>1015</v>
      </c>
      <c r="B736" s="6" t="s">
        <v>57</v>
      </c>
      <c r="C736" s="37">
        <v>3328</v>
      </c>
      <c r="D736" s="4">
        <v>0</v>
      </c>
      <c r="E736" s="4">
        <v>0</v>
      </c>
      <c r="F736" s="4">
        <f aca="true" t="shared" si="56" ref="F736:F757">C736+D736-E736</f>
        <v>3328</v>
      </c>
      <c r="G736" s="4">
        <v>0</v>
      </c>
      <c r="H736" s="116">
        <f aca="true" t="shared" si="57" ref="H736:H758">F736-G736</f>
        <v>3328</v>
      </c>
      <c r="I736" s="13"/>
    </row>
    <row r="737" spans="1:9" ht="15">
      <c r="A737" s="136" t="s">
        <v>1213</v>
      </c>
      <c r="B737" s="8" t="s">
        <v>1214</v>
      </c>
      <c r="C737" s="37">
        <v>0</v>
      </c>
      <c r="D737" s="4">
        <v>0</v>
      </c>
      <c r="E737" s="4">
        <v>0</v>
      </c>
      <c r="F737" s="4">
        <f t="shared" si="56"/>
        <v>0</v>
      </c>
      <c r="G737" s="4">
        <v>0</v>
      </c>
      <c r="H737" s="116">
        <f t="shared" si="57"/>
        <v>0</v>
      </c>
      <c r="I737" s="13"/>
    </row>
    <row r="738" spans="1:9" ht="15">
      <c r="A738" s="136" t="s">
        <v>1215</v>
      </c>
      <c r="B738" s="8" t="s">
        <v>849</v>
      </c>
      <c r="C738" s="37">
        <v>0</v>
      </c>
      <c r="D738" s="4">
        <v>0</v>
      </c>
      <c r="E738" s="4">
        <v>0</v>
      </c>
      <c r="F738" s="4">
        <f t="shared" si="56"/>
        <v>0</v>
      </c>
      <c r="G738" s="4">
        <v>0</v>
      </c>
      <c r="H738" s="116">
        <f t="shared" si="57"/>
        <v>0</v>
      </c>
      <c r="I738" s="13"/>
    </row>
    <row r="739" spans="1:9" ht="15">
      <c r="A739" s="145" t="s">
        <v>883</v>
      </c>
      <c r="B739" s="6" t="s">
        <v>56</v>
      </c>
      <c r="C739" s="37">
        <v>5400</v>
      </c>
      <c r="D739" s="4">
        <v>20653</v>
      </c>
      <c r="E739" s="4">
        <v>0</v>
      </c>
      <c r="F739" s="4">
        <f t="shared" si="56"/>
        <v>26053</v>
      </c>
      <c r="G739" s="4">
        <v>0</v>
      </c>
      <c r="H739" s="116">
        <f t="shared" si="57"/>
        <v>26053</v>
      </c>
      <c r="I739" s="13"/>
    </row>
    <row r="740" spans="1:9" ht="15">
      <c r="A740" s="145" t="s">
        <v>1016</v>
      </c>
      <c r="B740" s="6" t="s">
        <v>1007</v>
      </c>
      <c r="C740" s="37">
        <v>0</v>
      </c>
      <c r="D740" s="4">
        <v>11700</v>
      </c>
      <c r="E740" s="4">
        <v>0</v>
      </c>
      <c r="F740" s="4">
        <f t="shared" si="56"/>
        <v>11700</v>
      </c>
      <c r="G740" s="4">
        <v>0</v>
      </c>
      <c r="H740" s="116">
        <f t="shared" si="57"/>
        <v>11700</v>
      </c>
      <c r="I740" s="13"/>
    </row>
    <row r="741" spans="1:9" ht="15">
      <c r="A741" s="145" t="s">
        <v>1017</v>
      </c>
      <c r="B741" s="6" t="s">
        <v>1018</v>
      </c>
      <c r="C741" s="37">
        <v>0</v>
      </c>
      <c r="D741" s="4">
        <v>0</v>
      </c>
      <c r="E741" s="4">
        <v>0</v>
      </c>
      <c r="F741" s="4">
        <f t="shared" si="56"/>
        <v>0</v>
      </c>
      <c r="G741" s="4">
        <v>0</v>
      </c>
      <c r="H741" s="116">
        <f t="shared" si="57"/>
        <v>0</v>
      </c>
      <c r="I741" s="13"/>
    </row>
    <row r="742" spans="1:9" ht="15">
      <c r="A742" s="145" t="s">
        <v>1019</v>
      </c>
      <c r="B742" s="6" t="s">
        <v>1009</v>
      </c>
      <c r="C742" s="37">
        <v>0</v>
      </c>
      <c r="D742" s="4">
        <v>0</v>
      </c>
      <c r="E742" s="4">
        <v>0</v>
      </c>
      <c r="F742" s="4">
        <f t="shared" si="56"/>
        <v>0</v>
      </c>
      <c r="G742" s="4">
        <v>0</v>
      </c>
      <c r="H742" s="116">
        <f t="shared" si="57"/>
        <v>0</v>
      </c>
      <c r="I742" s="13"/>
    </row>
    <row r="743" spans="1:9" ht="15">
      <c r="A743" s="144" t="s">
        <v>884</v>
      </c>
      <c r="B743" s="6" t="s">
        <v>73</v>
      </c>
      <c r="C743" s="37">
        <v>21024</v>
      </c>
      <c r="D743" s="4">
        <v>65877</v>
      </c>
      <c r="E743" s="4">
        <v>1226</v>
      </c>
      <c r="F743" s="4">
        <f t="shared" si="56"/>
        <v>85675</v>
      </c>
      <c r="G743" s="4">
        <v>0</v>
      </c>
      <c r="H743" s="116">
        <f t="shared" si="57"/>
        <v>85675</v>
      </c>
      <c r="I743" s="13"/>
    </row>
    <row r="744" spans="1:9" ht="15">
      <c r="A744" s="144" t="s">
        <v>1020</v>
      </c>
      <c r="B744" s="6" t="s">
        <v>155</v>
      </c>
      <c r="C744" s="37">
        <v>0</v>
      </c>
      <c r="D744" s="4">
        <v>6782</v>
      </c>
      <c r="E744" s="4">
        <v>0</v>
      </c>
      <c r="F744" s="4">
        <f t="shared" si="56"/>
        <v>6782</v>
      </c>
      <c r="G744" s="4">
        <v>0</v>
      </c>
      <c r="H744" s="116">
        <f t="shared" si="57"/>
        <v>6782</v>
      </c>
      <c r="I744" s="22"/>
    </row>
    <row r="745" spans="1:9" ht="15">
      <c r="A745" s="144" t="s">
        <v>1083</v>
      </c>
      <c r="B745" s="6" t="s">
        <v>850</v>
      </c>
      <c r="C745" s="37">
        <v>0</v>
      </c>
      <c r="D745" s="4">
        <v>3000</v>
      </c>
      <c r="E745" s="4">
        <v>0</v>
      </c>
      <c r="F745" s="4">
        <f t="shared" si="56"/>
        <v>3000</v>
      </c>
      <c r="G745" s="4">
        <v>0</v>
      </c>
      <c r="H745" s="116">
        <f t="shared" si="57"/>
        <v>3000</v>
      </c>
      <c r="I745" s="13"/>
    </row>
    <row r="746" spans="1:9" ht="15">
      <c r="A746" s="144" t="s">
        <v>1021</v>
      </c>
      <c r="B746" s="6" t="s">
        <v>439</v>
      </c>
      <c r="C746" s="37">
        <v>0</v>
      </c>
      <c r="D746" s="4">
        <v>0</v>
      </c>
      <c r="E746" s="4">
        <v>0</v>
      </c>
      <c r="F746" s="4">
        <f t="shared" si="56"/>
        <v>0</v>
      </c>
      <c r="G746" s="4">
        <v>0</v>
      </c>
      <c r="H746" s="116">
        <f t="shared" si="57"/>
        <v>0</v>
      </c>
      <c r="I746" s="13"/>
    </row>
    <row r="747" spans="1:9" ht="15">
      <c r="A747" s="144" t="s">
        <v>1022</v>
      </c>
      <c r="B747" s="6" t="s">
        <v>851</v>
      </c>
      <c r="C747" s="37">
        <v>0</v>
      </c>
      <c r="D747" s="4">
        <v>16038</v>
      </c>
      <c r="E747" s="4">
        <v>0</v>
      </c>
      <c r="F747" s="4">
        <f t="shared" si="56"/>
        <v>16038</v>
      </c>
      <c r="G747" s="4">
        <v>0</v>
      </c>
      <c r="H747" s="116">
        <f t="shared" si="57"/>
        <v>16038</v>
      </c>
      <c r="I747" s="13"/>
    </row>
    <row r="748" spans="1:9" ht="15">
      <c r="A748" s="144" t="s">
        <v>1117</v>
      </c>
      <c r="B748" s="6" t="s">
        <v>852</v>
      </c>
      <c r="C748" s="37">
        <v>8</v>
      </c>
      <c r="D748" s="4">
        <v>811</v>
      </c>
      <c r="E748" s="4">
        <v>0</v>
      </c>
      <c r="F748" s="4">
        <f>C748+D748-E748</f>
        <v>819</v>
      </c>
      <c r="G748" s="4">
        <v>0</v>
      </c>
      <c r="H748" s="116">
        <f t="shared" si="57"/>
        <v>819</v>
      </c>
      <c r="I748" s="13"/>
    </row>
    <row r="749" spans="1:9" ht="15">
      <c r="A749" s="114" t="s">
        <v>1281</v>
      </c>
      <c r="B749" s="8" t="s">
        <v>1282</v>
      </c>
      <c r="C749" s="37">
        <v>0</v>
      </c>
      <c r="D749" s="4">
        <v>585</v>
      </c>
      <c r="E749" s="4">
        <v>0</v>
      </c>
      <c r="F749" s="4">
        <f>C749+D749-E749</f>
        <v>585</v>
      </c>
      <c r="G749" s="4">
        <v>0</v>
      </c>
      <c r="H749" s="116">
        <f t="shared" si="57"/>
        <v>585</v>
      </c>
      <c r="I749" s="13"/>
    </row>
    <row r="750" spans="1:9" ht="15">
      <c r="A750" s="144" t="s">
        <v>1084</v>
      </c>
      <c r="B750" s="6" t="s">
        <v>1085</v>
      </c>
      <c r="C750" s="37">
        <v>0</v>
      </c>
      <c r="D750" s="4">
        <v>0</v>
      </c>
      <c r="E750" s="4">
        <v>0</v>
      </c>
      <c r="F750" s="4">
        <f t="shared" si="56"/>
        <v>0</v>
      </c>
      <c r="G750" s="4">
        <v>0</v>
      </c>
      <c r="H750" s="116">
        <f t="shared" si="57"/>
        <v>0</v>
      </c>
      <c r="I750" s="13"/>
    </row>
    <row r="751" spans="1:9" ht="15">
      <c r="A751" s="144" t="s">
        <v>1086</v>
      </c>
      <c r="B751" s="6" t="s">
        <v>1087</v>
      </c>
      <c r="C751" s="37">
        <v>0</v>
      </c>
      <c r="D751" s="4">
        <v>0</v>
      </c>
      <c r="E751" s="4">
        <v>0</v>
      </c>
      <c r="F751" s="4">
        <f t="shared" si="56"/>
        <v>0</v>
      </c>
      <c r="G751" s="4">
        <v>0</v>
      </c>
      <c r="H751" s="116">
        <f t="shared" si="57"/>
        <v>0</v>
      </c>
      <c r="I751" s="13"/>
    </row>
    <row r="752" spans="1:9" ht="15">
      <c r="A752" s="145" t="s">
        <v>885</v>
      </c>
      <c r="B752" s="6" t="s">
        <v>59</v>
      </c>
      <c r="C752" s="37">
        <v>0</v>
      </c>
      <c r="D752" s="4">
        <v>12499</v>
      </c>
      <c r="E752" s="4">
        <v>0</v>
      </c>
      <c r="F752" s="4">
        <f t="shared" si="56"/>
        <v>12499</v>
      </c>
      <c r="G752" s="4">
        <v>0</v>
      </c>
      <c r="H752" s="116">
        <f t="shared" si="57"/>
        <v>12499</v>
      </c>
      <c r="I752" s="13"/>
    </row>
    <row r="753" spans="1:9" ht="15">
      <c r="A753" s="145" t="s">
        <v>1023</v>
      </c>
      <c r="B753" s="6" t="s">
        <v>1011</v>
      </c>
      <c r="C753" s="37">
        <v>0</v>
      </c>
      <c r="D753" s="4">
        <v>4170</v>
      </c>
      <c r="E753" s="4">
        <v>0</v>
      </c>
      <c r="F753" s="4">
        <f t="shared" si="56"/>
        <v>4170</v>
      </c>
      <c r="G753" s="4">
        <v>0</v>
      </c>
      <c r="H753" s="116">
        <f t="shared" si="57"/>
        <v>4170</v>
      </c>
      <c r="I753" s="13"/>
    </row>
    <row r="754" spans="1:9" ht="15">
      <c r="A754" s="145" t="s">
        <v>1024</v>
      </c>
      <c r="B754" s="6" t="s">
        <v>1025</v>
      </c>
      <c r="C754" s="37">
        <v>0</v>
      </c>
      <c r="D754" s="4">
        <v>0</v>
      </c>
      <c r="E754" s="4">
        <v>0</v>
      </c>
      <c r="F754" s="4">
        <f t="shared" si="56"/>
        <v>0</v>
      </c>
      <c r="G754" s="4">
        <v>0</v>
      </c>
      <c r="H754" s="116">
        <f t="shared" si="57"/>
        <v>0</v>
      </c>
      <c r="I754" s="13"/>
    </row>
    <row r="755" spans="1:9" ht="15">
      <c r="A755" s="145" t="s">
        <v>1088</v>
      </c>
      <c r="B755" s="6" t="s">
        <v>58</v>
      </c>
      <c r="C755" s="37">
        <v>0</v>
      </c>
      <c r="D755" s="4">
        <v>0</v>
      </c>
      <c r="E755" s="4">
        <v>0</v>
      </c>
      <c r="F755" s="4">
        <f t="shared" si="56"/>
        <v>0</v>
      </c>
      <c r="G755" s="4">
        <v>0</v>
      </c>
      <c r="H755" s="116">
        <f t="shared" si="57"/>
        <v>0</v>
      </c>
      <c r="I755" s="13"/>
    </row>
    <row r="756" spans="1:9" ht="15">
      <c r="A756" s="144" t="s">
        <v>886</v>
      </c>
      <c r="B756" s="6" t="s">
        <v>887</v>
      </c>
      <c r="C756" s="37">
        <v>0</v>
      </c>
      <c r="D756" s="4">
        <v>0</v>
      </c>
      <c r="E756" s="4">
        <v>0</v>
      </c>
      <c r="F756" s="4">
        <f>C756+D756-E756</f>
        <v>0</v>
      </c>
      <c r="G756" s="4">
        <v>0</v>
      </c>
      <c r="H756" s="116">
        <f t="shared" si="57"/>
        <v>0</v>
      </c>
      <c r="I756" s="13"/>
    </row>
    <row r="757" spans="1:9" ht="15">
      <c r="A757" s="144" t="s">
        <v>1093</v>
      </c>
      <c r="B757" s="6" t="s">
        <v>1094</v>
      </c>
      <c r="C757" s="37">
        <v>0</v>
      </c>
      <c r="D757" s="4">
        <v>0</v>
      </c>
      <c r="E757" s="4">
        <v>0</v>
      </c>
      <c r="F757" s="4">
        <f t="shared" si="56"/>
        <v>0</v>
      </c>
      <c r="G757" s="4">
        <v>0</v>
      </c>
      <c r="H757" s="116">
        <f t="shared" si="57"/>
        <v>0</v>
      </c>
      <c r="I757" s="13"/>
    </row>
    <row r="758" spans="1:9" ht="15">
      <c r="A758" s="144" t="s">
        <v>1118</v>
      </c>
      <c r="B758" s="6" t="s">
        <v>1082</v>
      </c>
      <c r="C758" s="37">
        <v>0</v>
      </c>
      <c r="D758" s="4">
        <v>0</v>
      </c>
      <c r="E758" s="4">
        <v>0</v>
      </c>
      <c r="F758" s="4">
        <f>C758+D758-E758</f>
        <v>0</v>
      </c>
      <c r="G758" s="4">
        <v>0</v>
      </c>
      <c r="H758" s="116">
        <f t="shared" si="57"/>
        <v>0</v>
      </c>
      <c r="I758" s="13"/>
    </row>
    <row r="759" spans="1:9" ht="15">
      <c r="A759" s="143" t="s">
        <v>888</v>
      </c>
      <c r="B759" s="129" t="s">
        <v>853</v>
      </c>
      <c r="C759" s="41">
        <v>14680</v>
      </c>
      <c r="D759" s="18">
        <f>SUM(D760:D762)</f>
        <v>19951</v>
      </c>
      <c r="E759" s="18">
        <f>SUM(E760:E762)</f>
        <v>530</v>
      </c>
      <c r="F759" s="18">
        <f>SUM(F760:F762)</f>
        <v>34101</v>
      </c>
      <c r="G759" s="18">
        <f>SUM(G760:G762)</f>
        <v>0</v>
      </c>
      <c r="H759" s="131">
        <f>SUM(H760:H762)</f>
        <v>34101</v>
      </c>
      <c r="I759" s="13"/>
    </row>
    <row r="760" spans="1:9" ht="15">
      <c r="A760" s="144" t="s">
        <v>1119</v>
      </c>
      <c r="B760" s="6" t="s">
        <v>855</v>
      </c>
      <c r="C760" s="37">
        <v>0</v>
      </c>
      <c r="D760" s="4">
        <v>0</v>
      </c>
      <c r="E760" s="4">
        <v>0</v>
      </c>
      <c r="F760" s="4">
        <f>C760+D760-E760</f>
        <v>0</v>
      </c>
      <c r="G760" s="4">
        <v>0</v>
      </c>
      <c r="H760" s="116">
        <f>F760-G760</f>
        <v>0</v>
      </c>
      <c r="I760" s="13"/>
    </row>
    <row r="761" spans="1:9" ht="15">
      <c r="A761" s="144" t="s">
        <v>889</v>
      </c>
      <c r="B761" s="6" t="s">
        <v>856</v>
      </c>
      <c r="C761" s="37">
        <v>14680</v>
      </c>
      <c r="D761" s="4">
        <v>19951</v>
      </c>
      <c r="E761" s="4">
        <v>530</v>
      </c>
      <c r="F761" s="4">
        <f>C761+D761-E761</f>
        <v>34101</v>
      </c>
      <c r="G761" s="4">
        <v>0</v>
      </c>
      <c r="H761" s="116">
        <f>F761-G761</f>
        <v>34101</v>
      </c>
      <c r="I761" s="13"/>
    </row>
    <row r="762" spans="1:9" ht="15">
      <c r="A762" s="144" t="s">
        <v>1120</v>
      </c>
      <c r="B762" s="6" t="s">
        <v>1121</v>
      </c>
      <c r="C762" s="37">
        <v>0</v>
      </c>
      <c r="D762" s="4">
        <v>0</v>
      </c>
      <c r="E762" s="4">
        <v>0</v>
      </c>
      <c r="F762" s="4">
        <f>C762+D762-E762</f>
        <v>0</v>
      </c>
      <c r="G762" s="4">
        <v>0</v>
      </c>
      <c r="H762" s="116">
        <f>F762-G762</f>
        <v>0</v>
      </c>
      <c r="I762" s="13"/>
    </row>
    <row r="763" spans="1:9" ht="15">
      <c r="A763" s="143" t="s">
        <v>446</v>
      </c>
      <c r="B763" s="129" t="s">
        <v>890</v>
      </c>
      <c r="C763" s="41">
        <v>31124</v>
      </c>
      <c r="D763" s="18">
        <f>D764+D766</f>
        <v>8173</v>
      </c>
      <c r="E763" s="18">
        <f>E764+E766</f>
        <v>0</v>
      </c>
      <c r="F763" s="18">
        <f>F764+F766</f>
        <v>39297</v>
      </c>
      <c r="G763" s="18">
        <f>G764+G766</f>
        <v>0</v>
      </c>
      <c r="H763" s="131">
        <f>H764+H766</f>
        <v>39297</v>
      </c>
      <c r="I763" s="13"/>
    </row>
    <row r="764" spans="1:9" ht="15">
      <c r="A764" s="143" t="s">
        <v>447</v>
      </c>
      <c r="B764" s="129" t="s">
        <v>448</v>
      </c>
      <c r="C764" s="41">
        <v>31124</v>
      </c>
      <c r="D764" s="18">
        <f>D765</f>
        <v>8173</v>
      </c>
      <c r="E764" s="18">
        <f aca="true" t="shared" si="58" ref="D764:H766">E765</f>
        <v>0</v>
      </c>
      <c r="F764" s="18">
        <f t="shared" si="58"/>
        <v>39297</v>
      </c>
      <c r="G764" s="18">
        <v>0</v>
      </c>
      <c r="H764" s="131">
        <f>H765</f>
        <v>39297</v>
      </c>
      <c r="I764" s="13"/>
    </row>
    <row r="765" spans="1:9" ht="15">
      <c r="A765" s="144" t="s">
        <v>449</v>
      </c>
      <c r="B765" s="6" t="s">
        <v>197</v>
      </c>
      <c r="C765" s="37">
        <v>31124</v>
      </c>
      <c r="D765" s="4">
        <v>8173</v>
      </c>
      <c r="E765" s="4">
        <v>0</v>
      </c>
      <c r="F765" s="4">
        <f>C765+D765-E765</f>
        <v>39297</v>
      </c>
      <c r="G765" s="4">
        <v>0</v>
      </c>
      <c r="H765" s="116">
        <f>F765-G765</f>
        <v>39297</v>
      </c>
      <c r="I765" s="13"/>
    </row>
    <row r="766" spans="1:9" ht="15">
      <c r="A766" s="143" t="s">
        <v>1247</v>
      </c>
      <c r="B766" s="129" t="s">
        <v>328</v>
      </c>
      <c r="C766" s="41">
        <v>0</v>
      </c>
      <c r="D766" s="18">
        <f t="shared" si="58"/>
        <v>0</v>
      </c>
      <c r="E766" s="18">
        <f t="shared" si="58"/>
        <v>0</v>
      </c>
      <c r="F766" s="18">
        <f t="shared" si="58"/>
        <v>0</v>
      </c>
      <c r="G766" s="18">
        <f t="shared" si="58"/>
        <v>0</v>
      </c>
      <c r="H766" s="131">
        <f t="shared" si="58"/>
        <v>0</v>
      </c>
      <c r="I766" s="13"/>
    </row>
    <row r="767" spans="1:9" ht="15">
      <c r="A767" s="114" t="s">
        <v>1252</v>
      </c>
      <c r="B767" s="8" t="s">
        <v>330</v>
      </c>
      <c r="C767" s="37">
        <v>0</v>
      </c>
      <c r="D767" s="4">
        <v>0</v>
      </c>
      <c r="E767" s="4">
        <v>0</v>
      </c>
      <c r="F767" s="4">
        <f>C767+D767-E767</f>
        <v>0</v>
      </c>
      <c r="G767" s="4">
        <v>0</v>
      </c>
      <c r="H767" s="116">
        <f>F767-G767</f>
        <v>0</v>
      </c>
      <c r="I767" s="13"/>
    </row>
    <row r="768" spans="1:9" ht="15">
      <c r="A768" s="143" t="s">
        <v>891</v>
      </c>
      <c r="B768" s="129" t="s">
        <v>892</v>
      </c>
      <c r="C768" s="41">
        <v>0</v>
      </c>
      <c r="D768" s="18">
        <f>D769</f>
        <v>16864</v>
      </c>
      <c r="E768" s="18">
        <f>E769</f>
        <v>0</v>
      </c>
      <c r="F768" s="18">
        <f>F769</f>
        <v>16864</v>
      </c>
      <c r="G768" s="18">
        <f>G769</f>
        <v>0</v>
      </c>
      <c r="H768" s="131">
        <f>H769</f>
        <v>16864</v>
      </c>
      <c r="I768" s="13"/>
    </row>
    <row r="769" spans="1:9" ht="14.25">
      <c r="A769" s="143" t="s">
        <v>893</v>
      </c>
      <c r="B769" s="129" t="s">
        <v>894</v>
      </c>
      <c r="C769" s="43">
        <v>0</v>
      </c>
      <c r="D769" s="19">
        <f>SUM(D770:D779)</f>
        <v>16864</v>
      </c>
      <c r="E769" s="19">
        <f>SUM(E770:E779)</f>
        <v>0</v>
      </c>
      <c r="F769" s="19">
        <f>SUM(F770:F779)</f>
        <v>16864</v>
      </c>
      <c r="G769" s="19">
        <f>SUM(G770:G779)</f>
        <v>0</v>
      </c>
      <c r="H769" s="150">
        <f>SUM(H770:H779)</f>
        <v>16864</v>
      </c>
      <c r="I769" s="13"/>
    </row>
    <row r="770" spans="1:9" ht="15">
      <c r="A770" s="144" t="s">
        <v>895</v>
      </c>
      <c r="B770" s="6" t="s">
        <v>896</v>
      </c>
      <c r="C770" s="37">
        <v>0</v>
      </c>
      <c r="D770" s="4">
        <v>14914</v>
      </c>
      <c r="E770" s="4">
        <v>0</v>
      </c>
      <c r="F770" s="4">
        <f aca="true" t="shared" si="59" ref="F770:F779">C770+D770-E770</f>
        <v>14914</v>
      </c>
      <c r="G770" s="4">
        <v>0</v>
      </c>
      <c r="H770" s="116">
        <f aca="true" t="shared" si="60" ref="H770:H779">F770-G770</f>
        <v>14914</v>
      </c>
      <c r="I770" s="13"/>
    </row>
    <row r="771" spans="1:9" ht="15">
      <c r="A771" s="144" t="s">
        <v>897</v>
      </c>
      <c r="B771" s="6" t="s">
        <v>898</v>
      </c>
      <c r="C771" s="37">
        <v>0</v>
      </c>
      <c r="D771" s="4">
        <v>1950</v>
      </c>
      <c r="E771" s="4">
        <v>0</v>
      </c>
      <c r="F771" s="4">
        <f t="shared" si="59"/>
        <v>1950</v>
      </c>
      <c r="G771" s="4">
        <v>0</v>
      </c>
      <c r="H771" s="116">
        <f t="shared" si="60"/>
        <v>1950</v>
      </c>
      <c r="I771" s="13"/>
    </row>
    <row r="772" spans="1:9" ht="15">
      <c r="A772" s="144" t="s">
        <v>899</v>
      </c>
      <c r="B772" s="6" t="s">
        <v>900</v>
      </c>
      <c r="C772" s="37">
        <v>0</v>
      </c>
      <c r="D772" s="4">
        <v>0</v>
      </c>
      <c r="E772" s="4">
        <v>0</v>
      </c>
      <c r="F772" s="4">
        <f t="shared" si="59"/>
        <v>0</v>
      </c>
      <c r="G772" s="4">
        <v>0</v>
      </c>
      <c r="H772" s="116">
        <f t="shared" si="60"/>
        <v>0</v>
      </c>
      <c r="I772" s="13"/>
    </row>
    <row r="773" spans="1:9" ht="15">
      <c r="A773" s="114" t="s">
        <v>1248</v>
      </c>
      <c r="B773" s="8" t="s">
        <v>1249</v>
      </c>
      <c r="C773" s="37">
        <v>0</v>
      </c>
      <c r="D773" s="4">
        <v>0</v>
      </c>
      <c r="E773" s="4">
        <v>0</v>
      </c>
      <c r="F773" s="4">
        <f t="shared" si="59"/>
        <v>0</v>
      </c>
      <c r="G773" s="4">
        <v>0</v>
      </c>
      <c r="H773" s="116">
        <f t="shared" si="60"/>
        <v>0</v>
      </c>
      <c r="I773" s="13"/>
    </row>
    <row r="774" spans="1:9" ht="15">
      <c r="A774" s="144" t="s">
        <v>901</v>
      </c>
      <c r="B774" s="6" t="s">
        <v>902</v>
      </c>
      <c r="C774" s="37">
        <v>0</v>
      </c>
      <c r="D774" s="4">
        <v>0</v>
      </c>
      <c r="E774" s="4">
        <v>0</v>
      </c>
      <c r="F774" s="4">
        <f t="shared" si="59"/>
        <v>0</v>
      </c>
      <c r="G774" s="4">
        <v>0</v>
      </c>
      <c r="H774" s="116">
        <f t="shared" si="60"/>
        <v>0</v>
      </c>
      <c r="I774" s="13"/>
    </row>
    <row r="775" spans="1:9" ht="15">
      <c r="A775" s="144" t="s">
        <v>903</v>
      </c>
      <c r="B775" s="6" t="s">
        <v>57</v>
      </c>
      <c r="C775" s="37">
        <v>0</v>
      </c>
      <c r="D775" s="4">
        <v>0</v>
      </c>
      <c r="E775" s="4">
        <v>0</v>
      </c>
      <c r="F775" s="4">
        <f t="shared" si="59"/>
        <v>0</v>
      </c>
      <c r="G775" s="4">
        <v>0</v>
      </c>
      <c r="H775" s="116">
        <f t="shared" si="60"/>
        <v>0</v>
      </c>
      <c r="I775" s="13"/>
    </row>
    <row r="776" spans="1:9" ht="15">
      <c r="A776" s="144" t="s">
        <v>904</v>
      </c>
      <c r="B776" s="6" t="s">
        <v>823</v>
      </c>
      <c r="C776" s="37">
        <v>0</v>
      </c>
      <c r="D776" s="4">
        <v>0</v>
      </c>
      <c r="E776" s="4">
        <v>0</v>
      </c>
      <c r="F776" s="4">
        <f t="shared" si="59"/>
        <v>0</v>
      </c>
      <c r="G776" s="4">
        <v>0</v>
      </c>
      <c r="H776" s="116">
        <f t="shared" si="60"/>
        <v>0</v>
      </c>
      <c r="I776" s="13"/>
    </row>
    <row r="777" spans="1:9" ht="15">
      <c r="A777" s="114" t="s">
        <v>1250</v>
      </c>
      <c r="B777" s="8" t="s">
        <v>1251</v>
      </c>
      <c r="C777" s="37">
        <v>0</v>
      </c>
      <c r="D777" s="4">
        <v>0</v>
      </c>
      <c r="E777" s="4">
        <v>0</v>
      </c>
      <c r="F777" s="4">
        <f t="shared" si="59"/>
        <v>0</v>
      </c>
      <c r="G777" s="4">
        <v>0</v>
      </c>
      <c r="H777" s="116">
        <f t="shared" si="60"/>
        <v>0</v>
      </c>
      <c r="I777" s="13"/>
    </row>
    <row r="778" spans="1:9" ht="15">
      <c r="A778" s="144" t="s">
        <v>905</v>
      </c>
      <c r="B778" s="6" t="s">
        <v>906</v>
      </c>
      <c r="C778" s="37">
        <v>0</v>
      </c>
      <c r="D778" s="4">
        <v>0</v>
      </c>
      <c r="E778" s="4">
        <v>0</v>
      </c>
      <c r="F778" s="4">
        <f t="shared" si="59"/>
        <v>0</v>
      </c>
      <c r="G778" s="4">
        <v>0</v>
      </c>
      <c r="H778" s="116">
        <f t="shared" si="60"/>
        <v>0</v>
      </c>
      <c r="I778" s="13"/>
    </row>
    <row r="779" spans="1:9" ht="15">
      <c r="A779" s="144" t="s">
        <v>907</v>
      </c>
      <c r="B779" s="6" t="s">
        <v>908</v>
      </c>
      <c r="C779" s="37">
        <v>0</v>
      </c>
      <c r="D779" s="4">
        <v>0</v>
      </c>
      <c r="E779" s="4">
        <v>0</v>
      </c>
      <c r="F779" s="4">
        <f t="shared" si="59"/>
        <v>0</v>
      </c>
      <c r="G779" s="4">
        <v>0</v>
      </c>
      <c r="H779" s="116">
        <f t="shared" si="60"/>
        <v>0</v>
      </c>
      <c r="I779" s="13"/>
    </row>
    <row r="780" spans="1:9" ht="15">
      <c r="A780" s="143" t="s">
        <v>450</v>
      </c>
      <c r="B780" s="129" t="s">
        <v>156</v>
      </c>
      <c r="C780" s="41">
        <v>241978</v>
      </c>
      <c r="D780" s="18">
        <f>D781+D783+D785+D789+D791</f>
        <v>89220</v>
      </c>
      <c r="E780" s="18">
        <f>E781+E783+E785+E789+E791</f>
        <v>27</v>
      </c>
      <c r="F780" s="18">
        <f>F781+F783+F785+F789+F791</f>
        <v>331170</v>
      </c>
      <c r="G780" s="18">
        <f>G781+G783+G785+G789+G791</f>
        <v>0</v>
      </c>
      <c r="H780" s="131">
        <f>H781+H783+H785+H789+H791</f>
        <v>331170</v>
      </c>
      <c r="I780" s="13"/>
    </row>
    <row r="781" spans="1:9" ht="15">
      <c r="A781" s="143" t="s">
        <v>1122</v>
      </c>
      <c r="B781" s="129" t="s">
        <v>1123</v>
      </c>
      <c r="C781" s="41">
        <v>1</v>
      </c>
      <c r="D781" s="18">
        <v>0</v>
      </c>
      <c r="E781" s="18">
        <v>0</v>
      </c>
      <c r="F781" s="18">
        <f aca="true" t="shared" si="61" ref="D781:H783">F782</f>
        <v>0</v>
      </c>
      <c r="G781" s="18">
        <f t="shared" si="61"/>
        <v>0</v>
      </c>
      <c r="H781" s="131">
        <f t="shared" si="61"/>
        <v>0</v>
      </c>
      <c r="I781" s="13"/>
    </row>
    <row r="782" spans="1:9" ht="15">
      <c r="A782" s="175" t="s">
        <v>1124</v>
      </c>
      <c r="B782" s="6" t="s">
        <v>1125</v>
      </c>
      <c r="C782" s="37">
        <v>1</v>
      </c>
      <c r="D782" s="4">
        <v>0</v>
      </c>
      <c r="E782" s="4">
        <v>1</v>
      </c>
      <c r="F782" s="4">
        <f>C782+D782-E782</f>
        <v>0</v>
      </c>
      <c r="G782" s="4">
        <v>0</v>
      </c>
      <c r="H782" s="116">
        <f>F782-G782</f>
        <v>0</v>
      </c>
      <c r="I782" s="13"/>
    </row>
    <row r="783" spans="1:12" s="11" customFormat="1" ht="15">
      <c r="A783" s="146" t="s">
        <v>1216</v>
      </c>
      <c r="B783" s="130" t="s">
        <v>150</v>
      </c>
      <c r="C783" s="41">
        <v>0</v>
      </c>
      <c r="D783" s="18">
        <f t="shared" si="61"/>
        <v>0</v>
      </c>
      <c r="E783" s="18">
        <f t="shared" si="61"/>
        <v>0</v>
      </c>
      <c r="F783" s="18">
        <f t="shared" si="61"/>
        <v>0</v>
      </c>
      <c r="G783" s="18">
        <f t="shared" si="61"/>
        <v>0</v>
      </c>
      <c r="H783" s="131">
        <f t="shared" si="61"/>
        <v>0</v>
      </c>
      <c r="I783" s="13"/>
      <c r="J783" s="14"/>
      <c r="K783" s="14"/>
      <c r="L783" s="15"/>
    </row>
    <row r="784" spans="1:9" ht="15">
      <c r="A784" s="114" t="s">
        <v>1217</v>
      </c>
      <c r="B784" s="8" t="s">
        <v>1218</v>
      </c>
      <c r="C784" s="37">
        <v>0</v>
      </c>
      <c r="D784" s="4">
        <v>0</v>
      </c>
      <c r="E784" s="4">
        <v>0</v>
      </c>
      <c r="F784" s="4">
        <f>C784+D784-E784</f>
        <v>0</v>
      </c>
      <c r="G784" s="4">
        <v>0</v>
      </c>
      <c r="H784" s="116">
        <f>F784-G784</f>
        <v>0</v>
      </c>
      <c r="I784" s="13"/>
    </row>
    <row r="785" spans="1:9" ht="15">
      <c r="A785" s="143" t="s">
        <v>1126</v>
      </c>
      <c r="B785" s="129" t="s">
        <v>1127</v>
      </c>
      <c r="C785" s="41">
        <v>77975</v>
      </c>
      <c r="D785" s="18">
        <f>D786+D787+D788</f>
        <v>7351</v>
      </c>
      <c r="E785" s="18">
        <f>E786+E787+E788</f>
        <v>27</v>
      </c>
      <c r="F785" s="18">
        <f>F786+F787+F788</f>
        <v>85299</v>
      </c>
      <c r="G785" s="18">
        <f>G786+G787+G788</f>
        <v>0</v>
      </c>
      <c r="H785" s="131">
        <f>H786+H787+H788</f>
        <v>85299</v>
      </c>
      <c r="I785" s="13"/>
    </row>
    <row r="786" spans="1:9" ht="15">
      <c r="A786" s="175" t="s">
        <v>1128</v>
      </c>
      <c r="B786" s="6" t="s">
        <v>1129</v>
      </c>
      <c r="C786" s="37">
        <v>3790</v>
      </c>
      <c r="D786" s="4">
        <v>6</v>
      </c>
      <c r="E786" s="4">
        <v>0</v>
      </c>
      <c r="F786" s="4">
        <f>C786+D786-E786</f>
        <v>3796</v>
      </c>
      <c r="G786" s="4">
        <v>0</v>
      </c>
      <c r="H786" s="116">
        <f>F786-G786</f>
        <v>3796</v>
      </c>
      <c r="I786" s="13"/>
    </row>
    <row r="787" spans="1:9" ht="15">
      <c r="A787" s="175" t="s">
        <v>1130</v>
      </c>
      <c r="B787" s="6" t="s">
        <v>1131</v>
      </c>
      <c r="C787" s="37">
        <v>287</v>
      </c>
      <c r="D787" s="4">
        <v>7345</v>
      </c>
      <c r="E787" s="4">
        <v>26</v>
      </c>
      <c r="F787" s="4">
        <f>C787+D787-E787</f>
        <v>7606</v>
      </c>
      <c r="G787" s="4">
        <v>0</v>
      </c>
      <c r="H787" s="116">
        <f>F787-G787</f>
        <v>7606</v>
      </c>
      <c r="I787" s="13"/>
    </row>
    <row r="788" spans="1:9" ht="15">
      <c r="A788" s="114" t="s">
        <v>1283</v>
      </c>
      <c r="B788" s="8" t="s">
        <v>1284</v>
      </c>
      <c r="C788" s="37">
        <v>73898</v>
      </c>
      <c r="D788" s="4">
        <v>0</v>
      </c>
      <c r="E788" s="4">
        <v>1</v>
      </c>
      <c r="F788" s="4">
        <f>C788+D788-E788</f>
        <v>73897</v>
      </c>
      <c r="G788" s="4">
        <v>0</v>
      </c>
      <c r="H788" s="116">
        <f>F788-G788</f>
        <v>73897</v>
      </c>
      <c r="I788" s="13"/>
    </row>
    <row r="789" spans="1:9" ht="15">
      <c r="A789" s="143" t="s">
        <v>451</v>
      </c>
      <c r="B789" s="129" t="s">
        <v>396</v>
      </c>
      <c r="C789" s="41">
        <v>0</v>
      </c>
      <c r="D789" s="18">
        <f>D790</f>
        <v>0</v>
      </c>
      <c r="E789" s="18">
        <f>E790</f>
        <v>0</v>
      </c>
      <c r="F789" s="18">
        <f>F790</f>
        <v>0</v>
      </c>
      <c r="G789" s="18">
        <v>0</v>
      </c>
      <c r="H789" s="131">
        <f>H790</f>
        <v>0</v>
      </c>
      <c r="I789" s="13"/>
    </row>
    <row r="790" spans="1:9" ht="15">
      <c r="A790" s="175" t="s">
        <v>518</v>
      </c>
      <c r="B790" s="6" t="s">
        <v>519</v>
      </c>
      <c r="C790" s="37">
        <v>0</v>
      </c>
      <c r="D790" s="4">
        <v>0</v>
      </c>
      <c r="E790" s="4">
        <v>0</v>
      </c>
      <c r="F790" s="4">
        <f>C790+D790-E790</f>
        <v>0</v>
      </c>
      <c r="G790" s="4">
        <v>0</v>
      </c>
      <c r="H790" s="116">
        <f>F790-G790</f>
        <v>0</v>
      </c>
      <c r="I790" s="13"/>
    </row>
    <row r="791" spans="1:9" ht="15">
      <c r="A791" s="143" t="s">
        <v>452</v>
      </c>
      <c r="B791" s="129" t="s">
        <v>401</v>
      </c>
      <c r="C791" s="41">
        <v>164002</v>
      </c>
      <c r="D791" s="18">
        <f>SUM(D792:D796)</f>
        <v>81869</v>
      </c>
      <c r="E791" s="18">
        <f>SUM(E792:E796)</f>
        <v>0</v>
      </c>
      <c r="F791" s="18">
        <f>SUM(F792:F796)</f>
        <v>245871</v>
      </c>
      <c r="G791" s="18">
        <f>SUM(G792:G796)</f>
        <v>0</v>
      </c>
      <c r="H791" s="131">
        <f>SUM(H792:H796)</f>
        <v>245871</v>
      </c>
      <c r="I791" s="13"/>
    </row>
    <row r="792" spans="1:9" ht="15">
      <c r="A792" s="145" t="s">
        <v>909</v>
      </c>
      <c r="B792" s="6" t="s">
        <v>910</v>
      </c>
      <c r="C792" s="37">
        <v>8481</v>
      </c>
      <c r="D792" s="4">
        <v>0</v>
      </c>
      <c r="E792" s="4">
        <v>0</v>
      </c>
      <c r="F792" s="4">
        <f>C792+D792-E792</f>
        <v>8481</v>
      </c>
      <c r="G792" s="4">
        <v>0</v>
      </c>
      <c r="H792" s="116">
        <f>F792-G792</f>
        <v>8481</v>
      </c>
      <c r="I792" s="13"/>
    </row>
    <row r="793" spans="1:9" ht="15">
      <c r="A793" s="145" t="s">
        <v>911</v>
      </c>
      <c r="B793" s="6" t="s">
        <v>912</v>
      </c>
      <c r="C793" s="37">
        <v>3008</v>
      </c>
      <c r="D793" s="4">
        <v>0</v>
      </c>
      <c r="E793" s="4">
        <v>0</v>
      </c>
      <c r="F793" s="4">
        <f>C793+D793-E793</f>
        <v>3008</v>
      </c>
      <c r="G793" s="4">
        <v>0</v>
      </c>
      <c r="H793" s="116">
        <f>F793-G793</f>
        <v>3008</v>
      </c>
      <c r="I793" s="13"/>
    </row>
    <row r="794" spans="1:9" ht="15">
      <c r="A794" s="145" t="s">
        <v>913</v>
      </c>
      <c r="B794" s="6" t="s">
        <v>914</v>
      </c>
      <c r="C794" s="37">
        <v>48955</v>
      </c>
      <c r="D794" s="4">
        <v>0</v>
      </c>
      <c r="E794" s="4">
        <v>0</v>
      </c>
      <c r="F794" s="4">
        <f>C794+D794-E794</f>
        <v>48955</v>
      </c>
      <c r="G794" s="4">
        <v>0</v>
      </c>
      <c r="H794" s="116">
        <f>F794-G794</f>
        <v>48955</v>
      </c>
      <c r="I794" s="13"/>
    </row>
    <row r="795" spans="1:9" ht="15">
      <c r="A795" s="145" t="s">
        <v>915</v>
      </c>
      <c r="B795" s="6" t="s">
        <v>916</v>
      </c>
      <c r="C795" s="37">
        <v>103558</v>
      </c>
      <c r="D795" s="4">
        <v>81869</v>
      </c>
      <c r="E795" s="4">
        <v>0</v>
      </c>
      <c r="F795" s="4">
        <f>C795+D795-E795</f>
        <v>185427</v>
      </c>
      <c r="G795" s="4">
        <v>0</v>
      </c>
      <c r="H795" s="116">
        <f>F795-G795</f>
        <v>185427</v>
      </c>
      <c r="I795" s="13"/>
    </row>
    <row r="796" spans="1:9" ht="15">
      <c r="A796" s="145" t="s">
        <v>917</v>
      </c>
      <c r="B796" s="6" t="s">
        <v>918</v>
      </c>
      <c r="C796" s="37">
        <v>0</v>
      </c>
      <c r="D796" s="4">
        <v>0</v>
      </c>
      <c r="E796" s="4">
        <v>0</v>
      </c>
      <c r="F796" s="4">
        <f>C796+D796-E796</f>
        <v>0</v>
      </c>
      <c r="G796" s="4">
        <v>0</v>
      </c>
      <c r="H796" s="116">
        <f>F796-G796</f>
        <v>0</v>
      </c>
      <c r="I796" s="13"/>
    </row>
    <row r="797" spans="1:9" ht="15">
      <c r="A797" s="180">
        <v>590000</v>
      </c>
      <c r="B797" s="130" t="s">
        <v>157</v>
      </c>
      <c r="C797" s="41">
        <v>0</v>
      </c>
      <c r="D797" s="7">
        <f aca="true" t="shared" si="62" ref="D797:H798">D798</f>
        <v>0</v>
      </c>
      <c r="E797" s="7">
        <f t="shared" si="62"/>
        <v>0</v>
      </c>
      <c r="F797" s="7">
        <f t="shared" si="62"/>
        <v>0</v>
      </c>
      <c r="G797" s="7">
        <v>0</v>
      </c>
      <c r="H797" s="135">
        <f t="shared" si="62"/>
        <v>0</v>
      </c>
      <c r="I797" s="13"/>
    </row>
    <row r="798" spans="1:9" ht="15">
      <c r="A798" s="183">
        <v>590500</v>
      </c>
      <c r="B798" s="157" t="s">
        <v>157</v>
      </c>
      <c r="C798" s="46">
        <v>0</v>
      </c>
      <c r="D798" s="164">
        <f t="shared" si="62"/>
        <v>0</v>
      </c>
      <c r="E798" s="164">
        <f t="shared" si="62"/>
        <v>0</v>
      </c>
      <c r="F798" s="164">
        <f t="shared" si="62"/>
        <v>0</v>
      </c>
      <c r="G798" s="164">
        <v>0</v>
      </c>
      <c r="H798" s="182">
        <f t="shared" si="62"/>
        <v>0</v>
      </c>
      <c r="I798" s="13"/>
    </row>
    <row r="799" spans="1:9" ht="15">
      <c r="A799" s="145">
        <v>590501</v>
      </c>
      <c r="B799" s="6" t="s">
        <v>919</v>
      </c>
      <c r="C799" s="37">
        <v>0</v>
      </c>
      <c r="D799" s="4">
        <v>0</v>
      </c>
      <c r="E799" s="4">
        <v>0</v>
      </c>
      <c r="F799" s="4">
        <f>C799+D799-E799</f>
        <v>0</v>
      </c>
      <c r="G799" s="4">
        <v>0</v>
      </c>
      <c r="H799" s="116">
        <f>F799-G799</f>
        <v>0</v>
      </c>
      <c r="I799" s="28"/>
    </row>
    <row r="800" spans="1:9" ht="15">
      <c r="A800" s="143" t="s">
        <v>453</v>
      </c>
      <c r="B800" s="129" t="s">
        <v>454</v>
      </c>
      <c r="C800" s="41">
        <v>0</v>
      </c>
      <c r="D800" s="18">
        <f>D801+D806+D814</f>
        <v>0</v>
      </c>
      <c r="E800" s="18">
        <f>E801+E806+E814</f>
        <v>0</v>
      </c>
      <c r="F800" s="18">
        <f>F801+F806+F814</f>
        <v>0</v>
      </c>
      <c r="G800" s="18">
        <f>G801+G806+G814</f>
        <v>0</v>
      </c>
      <c r="H800" s="131">
        <f>H801+H806+H814</f>
        <v>0</v>
      </c>
      <c r="I800" s="13"/>
    </row>
    <row r="801" spans="1:9" ht="15">
      <c r="A801" s="143" t="s">
        <v>455</v>
      </c>
      <c r="B801" s="129" t="s">
        <v>456</v>
      </c>
      <c r="C801" s="41">
        <v>696181</v>
      </c>
      <c r="D801" s="18">
        <f>D802</f>
        <v>0</v>
      </c>
      <c r="E801" s="18">
        <f>E802</f>
        <v>0</v>
      </c>
      <c r="F801" s="18">
        <f>F802</f>
        <v>696181</v>
      </c>
      <c r="G801" s="18">
        <f>G802</f>
        <v>0</v>
      </c>
      <c r="H801" s="131">
        <f>H802</f>
        <v>696181</v>
      </c>
      <c r="I801" s="13"/>
    </row>
    <row r="802" spans="1:9" ht="15">
      <c r="A802" s="143" t="s">
        <v>457</v>
      </c>
      <c r="B802" s="129" t="s">
        <v>458</v>
      </c>
      <c r="C802" s="41">
        <v>696181</v>
      </c>
      <c r="D802" s="18">
        <f>SUM(D803:D805)</f>
        <v>0</v>
      </c>
      <c r="E802" s="18">
        <f>SUM(E803:E805)</f>
        <v>0</v>
      </c>
      <c r="F802" s="18">
        <f>SUM(F803:F805)</f>
        <v>696181</v>
      </c>
      <c r="G802" s="18">
        <f>SUM(G803:G805)</f>
        <v>0</v>
      </c>
      <c r="H802" s="131">
        <f>SUM(H803:H805)</f>
        <v>696181</v>
      </c>
      <c r="I802" s="13"/>
    </row>
    <row r="803" spans="1:9" ht="15">
      <c r="A803" s="145">
        <v>812003</v>
      </c>
      <c r="B803" s="6" t="s">
        <v>459</v>
      </c>
      <c r="C803" s="37">
        <v>133435</v>
      </c>
      <c r="D803" s="4">
        <v>0</v>
      </c>
      <c r="E803" s="4">
        <v>0</v>
      </c>
      <c r="F803" s="4">
        <f>C803+D803-E803</f>
        <v>133435</v>
      </c>
      <c r="G803" s="4">
        <v>0</v>
      </c>
      <c r="H803" s="116">
        <f>F803-G803</f>
        <v>133435</v>
      </c>
      <c r="I803" s="13"/>
    </row>
    <row r="804" spans="1:9" ht="15">
      <c r="A804" s="145">
        <v>812004</v>
      </c>
      <c r="B804" s="6" t="s">
        <v>460</v>
      </c>
      <c r="C804" s="37">
        <v>310868</v>
      </c>
      <c r="D804" s="4">
        <v>0</v>
      </c>
      <c r="E804" s="4">
        <v>0</v>
      </c>
      <c r="F804" s="4">
        <f>C804+D804-E804</f>
        <v>310868</v>
      </c>
      <c r="G804" s="4">
        <v>0</v>
      </c>
      <c r="H804" s="116">
        <f>F804-G804</f>
        <v>310868</v>
      </c>
      <c r="I804" s="13"/>
    </row>
    <row r="805" spans="1:9" ht="15">
      <c r="A805" s="145" t="s">
        <v>461</v>
      </c>
      <c r="B805" s="6" t="s">
        <v>462</v>
      </c>
      <c r="C805" s="37">
        <v>251878</v>
      </c>
      <c r="D805" s="4">
        <v>0</v>
      </c>
      <c r="E805" s="4">
        <v>0</v>
      </c>
      <c r="F805" s="4">
        <f>C805+D805-E805</f>
        <v>251878</v>
      </c>
      <c r="G805" s="4">
        <v>0</v>
      </c>
      <c r="H805" s="116">
        <f>F805-G805</f>
        <v>251878</v>
      </c>
      <c r="I805" s="13"/>
    </row>
    <row r="806" spans="1:9" ht="15">
      <c r="A806" s="180">
        <v>830000</v>
      </c>
      <c r="B806" s="130" t="s">
        <v>463</v>
      </c>
      <c r="C806" s="41">
        <v>1883047</v>
      </c>
      <c r="D806" s="7">
        <f>D807+D809+D812</f>
        <v>0</v>
      </c>
      <c r="E806" s="7">
        <f>E807+E809+E812</f>
        <v>0</v>
      </c>
      <c r="F806" s="7">
        <f>F807+F809+F812</f>
        <v>1883047</v>
      </c>
      <c r="G806" s="7">
        <f>G807+G809+G812</f>
        <v>0</v>
      </c>
      <c r="H806" s="135">
        <f>H807+H809+H812</f>
        <v>1883047</v>
      </c>
      <c r="I806" s="13"/>
    </row>
    <row r="807" spans="1:9" ht="15">
      <c r="A807" s="143" t="s">
        <v>464</v>
      </c>
      <c r="B807" s="129" t="s">
        <v>465</v>
      </c>
      <c r="C807" s="41">
        <v>19654</v>
      </c>
      <c r="D807" s="18">
        <f>SUM(D808:D808)</f>
        <v>0</v>
      </c>
      <c r="E807" s="18">
        <f>SUM(E808:E808)</f>
        <v>0</v>
      </c>
      <c r="F807" s="18">
        <f>SUM(F808:F808)</f>
        <v>19654</v>
      </c>
      <c r="G807" s="18">
        <v>0</v>
      </c>
      <c r="H807" s="131">
        <f>SUM(H808:H808)</f>
        <v>19654</v>
      </c>
      <c r="I807" s="13"/>
    </row>
    <row r="808" spans="1:9" ht="15">
      <c r="A808" s="145" t="s">
        <v>921</v>
      </c>
      <c r="B808" s="6" t="s">
        <v>920</v>
      </c>
      <c r="C808" s="37">
        <v>19654</v>
      </c>
      <c r="D808" s="4">
        <v>0</v>
      </c>
      <c r="E808" s="4">
        <v>0</v>
      </c>
      <c r="F808" s="4">
        <f>C808+D808-E808</f>
        <v>19654</v>
      </c>
      <c r="G808" s="4">
        <v>0</v>
      </c>
      <c r="H808" s="116">
        <f>F808-G808</f>
        <v>19654</v>
      </c>
      <c r="I808" s="13"/>
    </row>
    <row r="809" spans="1:9" ht="15">
      <c r="A809" s="143" t="s">
        <v>1222</v>
      </c>
      <c r="B809" s="129" t="s">
        <v>1223</v>
      </c>
      <c r="C809" s="41">
        <v>1837475</v>
      </c>
      <c r="D809" s="7">
        <f>SUM(D810:D811)</f>
        <v>0</v>
      </c>
      <c r="E809" s="7">
        <f>SUM(E810:E811)</f>
        <v>0</v>
      </c>
      <c r="F809" s="7">
        <f>SUM(F810:F811)</f>
        <v>1837475</v>
      </c>
      <c r="G809" s="7">
        <f>SUM(G810:G811)</f>
        <v>0</v>
      </c>
      <c r="H809" s="135">
        <f>SUM(H810:H811)</f>
        <v>1837475</v>
      </c>
      <c r="I809" s="13"/>
    </row>
    <row r="810" spans="1:9" ht="15">
      <c r="A810" s="145" t="s">
        <v>1224</v>
      </c>
      <c r="B810" s="6" t="s">
        <v>920</v>
      </c>
      <c r="C810" s="37">
        <v>1835475</v>
      </c>
      <c r="D810" s="4">
        <v>0</v>
      </c>
      <c r="E810" s="4">
        <v>0</v>
      </c>
      <c r="F810" s="4">
        <f>C810+D810-E810</f>
        <v>1835475</v>
      </c>
      <c r="G810" s="4">
        <v>0</v>
      </c>
      <c r="H810" s="116">
        <f>F810-G810</f>
        <v>1835475</v>
      </c>
      <c r="I810" s="13"/>
    </row>
    <row r="811" spans="1:9" ht="15">
      <c r="A811" s="145" t="s">
        <v>1225</v>
      </c>
      <c r="B811" s="6" t="s">
        <v>1226</v>
      </c>
      <c r="C811" s="37">
        <v>2000</v>
      </c>
      <c r="D811" s="4">
        <v>0</v>
      </c>
      <c r="E811" s="4">
        <v>0</v>
      </c>
      <c r="F811" s="4">
        <f>C811+D811-E811</f>
        <v>2000</v>
      </c>
      <c r="G811" s="4">
        <v>0</v>
      </c>
      <c r="H811" s="116">
        <f>F811-G811</f>
        <v>2000</v>
      </c>
      <c r="I811" s="13"/>
    </row>
    <row r="812" spans="1:9" ht="15">
      <c r="A812" s="143" t="s">
        <v>1026</v>
      </c>
      <c r="B812" s="129" t="s">
        <v>1027</v>
      </c>
      <c r="C812" s="41">
        <v>25918</v>
      </c>
      <c r="D812" s="18">
        <f>D813</f>
        <v>0</v>
      </c>
      <c r="E812" s="18">
        <f>E813</f>
        <v>0</v>
      </c>
      <c r="F812" s="18">
        <f>F813</f>
        <v>25918</v>
      </c>
      <c r="G812" s="18">
        <v>0</v>
      </c>
      <c r="H812" s="131">
        <f>H813</f>
        <v>25918</v>
      </c>
      <c r="I812" s="13"/>
    </row>
    <row r="813" spans="1:9" ht="15">
      <c r="A813" s="145" t="s">
        <v>1028</v>
      </c>
      <c r="B813" s="6" t="s">
        <v>1029</v>
      </c>
      <c r="C813" s="37">
        <v>25918</v>
      </c>
      <c r="D813" s="4">
        <v>0</v>
      </c>
      <c r="E813" s="4">
        <v>0</v>
      </c>
      <c r="F813" s="4">
        <f>C813+D813-E813</f>
        <v>25918</v>
      </c>
      <c r="G813" s="4">
        <v>0</v>
      </c>
      <c r="H813" s="116">
        <f>F813-G813</f>
        <v>25918</v>
      </c>
      <c r="I813" s="13"/>
    </row>
    <row r="814" spans="1:9" ht="15">
      <c r="A814" s="143" t="s">
        <v>466</v>
      </c>
      <c r="B814" s="129" t="s">
        <v>467</v>
      </c>
      <c r="C814" s="41">
        <v>-2579228</v>
      </c>
      <c r="D814" s="7">
        <f>+D815+D817</f>
        <v>0</v>
      </c>
      <c r="E814" s="7">
        <f>+E815+E817</f>
        <v>0</v>
      </c>
      <c r="F814" s="7">
        <f>+F815+F817</f>
        <v>-2579228</v>
      </c>
      <c r="G814" s="7">
        <f>+G815+G817</f>
        <v>0</v>
      </c>
      <c r="H814" s="135">
        <f>+H815+H817</f>
        <v>-2579228</v>
      </c>
      <c r="I814" s="13"/>
    </row>
    <row r="815" spans="1:9" ht="15">
      <c r="A815" s="143" t="s">
        <v>468</v>
      </c>
      <c r="B815" s="129" t="s">
        <v>469</v>
      </c>
      <c r="C815" s="41">
        <v>-696181</v>
      </c>
      <c r="D815" s="18">
        <f>SUM(D816:D816)</f>
        <v>0</v>
      </c>
      <c r="E815" s="18">
        <f>SUM(E816:E816)</f>
        <v>0</v>
      </c>
      <c r="F815" s="18">
        <f>SUM(F816:F816)</f>
        <v>-696181</v>
      </c>
      <c r="G815" s="18">
        <v>0</v>
      </c>
      <c r="H815" s="131">
        <f>SUM(H816:H816)</f>
        <v>-696181</v>
      </c>
      <c r="I815" s="13"/>
    </row>
    <row r="816" spans="1:9" ht="15">
      <c r="A816" s="144" t="s">
        <v>470</v>
      </c>
      <c r="B816" s="6" t="s">
        <v>923</v>
      </c>
      <c r="C816" s="37">
        <v>-696181</v>
      </c>
      <c r="D816" s="4">
        <v>0</v>
      </c>
      <c r="E816" s="4">
        <v>0</v>
      </c>
      <c r="F816" s="4">
        <f>C816+D816-E816</f>
        <v>-696181</v>
      </c>
      <c r="G816" s="4">
        <v>0</v>
      </c>
      <c r="H816" s="116">
        <f>F816-G816</f>
        <v>-696181</v>
      </c>
      <c r="I816" s="13"/>
    </row>
    <row r="817" spans="1:9" ht="15">
      <c r="A817" s="151">
        <v>891500</v>
      </c>
      <c r="B817" s="129" t="s">
        <v>471</v>
      </c>
      <c r="C817" s="41">
        <v>-1883047</v>
      </c>
      <c r="D817" s="7">
        <f>SUM(D818:D820)</f>
        <v>0</v>
      </c>
      <c r="E817" s="7">
        <f>SUM(E818:E820)</f>
        <v>0</v>
      </c>
      <c r="F817" s="7">
        <f>SUM(F818:F820)</f>
        <v>-1883047</v>
      </c>
      <c r="G817" s="7">
        <f>SUM(G818:G820)</f>
        <v>0</v>
      </c>
      <c r="H817" s="135">
        <f>SUM(H818:H820)</f>
        <v>-1883047</v>
      </c>
      <c r="I817" s="13"/>
    </row>
    <row r="818" spans="1:9" ht="15">
      <c r="A818" s="145" t="s">
        <v>472</v>
      </c>
      <c r="B818" s="8" t="s">
        <v>473</v>
      </c>
      <c r="C818" s="37">
        <v>-19654</v>
      </c>
      <c r="D818" s="4">
        <v>0</v>
      </c>
      <c r="E818" s="4">
        <v>0</v>
      </c>
      <c r="F818" s="4">
        <f>C818+D818-E818</f>
        <v>-19654</v>
      </c>
      <c r="G818" s="4">
        <v>0</v>
      </c>
      <c r="H818" s="116">
        <f>F818-G818</f>
        <v>-19654</v>
      </c>
      <c r="I818" s="13"/>
    </row>
    <row r="819" spans="1:9" ht="15">
      <c r="A819" s="145" t="s">
        <v>1220</v>
      </c>
      <c r="B819" s="8" t="s">
        <v>1221</v>
      </c>
      <c r="C819" s="37">
        <v>-1837475</v>
      </c>
      <c r="D819" s="4">
        <v>0</v>
      </c>
      <c r="E819" s="4">
        <v>0</v>
      </c>
      <c r="F819" s="4">
        <f>C819+D819-E819</f>
        <v>-1837475</v>
      </c>
      <c r="G819" s="4">
        <v>0</v>
      </c>
      <c r="H819" s="116">
        <f>F819-G819</f>
        <v>-1837475</v>
      </c>
      <c r="I819" s="13"/>
    </row>
    <row r="820" spans="1:9" ht="15">
      <c r="A820" s="145" t="s">
        <v>1030</v>
      </c>
      <c r="B820" s="8" t="s">
        <v>1031</v>
      </c>
      <c r="C820" s="37">
        <v>-25918</v>
      </c>
      <c r="D820" s="4">
        <v>0</v>
      </c>
      <c r="E820" s="4">
        <v>0</v>
      </c>
      <c r="F820" s="4">
        <f>C820+D820-E820</f>
        <v>-25918</v>
      </c>
      <c r="G820" s="4">
        <v>0</v>
      </c>
      <c r="H820" s="116">
        <f>F820-G820</f>
        <v>-25918</v>
      </c>
      <c r="I820" s="13"/>
    </row>
    <row r="821" spans="1:9" ht="15">
      <c r="A821" s="143" t="s">
        <v>474</v>
      </c>
      <c r="B821" s="129" t="s">
        <v>475</v>
      </c>
      <c r="C821" s="41">
        <v>0</v>
      </c>
      <c r="D821" s="18">
        <f>D822+D828+D835</f>
        <v>0</v>
      </c>
      <c r="E821" s="18">
        <f>E822+E828+E835</f>
        <v>0</v>
      </c>
      <c r="F821" s="18">
        <f>F822+F828+F835</f>
        <v>0</v>
      </c>
      <c r="G821" s="18">
        <f>G822+G828+G835</f>
        <v>0</v>
      </c>
      <c r="H821" s="131">
        <f>H822+H828+H835</f>
        <v>0</v>
      </c>
      <c r="I821" s="13"/>
    </row>
    <row r="822" spans="1:9" ht="15">
      <c r="A822" s="143" t="s">
        <v>476</v>
      </c>
      <c r="B822" s="129" t="s">
        <v>477</v>
      </c>
      <c r="C822" s="41">
        <v>194658</v>
      </c>
      <c r="D822" s="18">
        <f>D823</f>
        <v>0</v>
      </c>
      <c r="E822" s="18">
        <f>E823</f>
        <v>0</v>
      </c>
      <c r="F822" s="18">
        <f>F823</f>
        <v>194658</v>
      </c>
      <c r="G822" s="18">
        <f>G823</f>
        <v>0</v>
      </c>
      <c r="H822" s="131">
        <f>H823</f>
        <v>194658</v>
      </c>
      <c r="I822" s="13"/>
    </row>
    <row r="823" spans="1:9" ht="15">
      <c r="A823" s="143" t="s">
        <v>478</v>
      </c>
      <c r="B823" s="129" t="s">
        <v>458</v>
      </c>
      <c r="C823" s="41">
        <v>194658</v>
      </c>
      <c r="D823" s="7">
        <f>SUM(D824:D827)</f>
        <v>0</v>
      </c>
      <c r="E823" s="7">
        <f>SUM(E824:E827)</f>
        <v>0</v>
      </c>
      <c r="F823" s="7">
        <f>SUM(F824:F827)</f>
        <v>194658</v>
      </c>
      <c r="G823" s="7">
        <f>SUM(G824:G827)</f>
        <v>0</v>
      </c>
      <c r="H823" s="135">
        <f>SUM(H824:H827)</f>
        <v>194658</v>
      </c>
      <c r="I823" s="13"/>
    </row>
    <row r="824" spans="1:9" ht="15">
      <c r="A824" s="145" t="s">
        <v>479</v>
      </c>
      <c r="B824" s="6" t="s">
        <v>480</v>
      </c>
      <c r="C824" s="37">
        <v>0</v>
      </c>
      <c r="D824" s="4">
        <v>0</v>
      </c>
      <c r="E824" s="4">
        <v>0</v>
      </c>
      <c r="F824" s="4">
        <f>C824-D824+E824</f>
        <v>0</v>
      </c>
      <c r="G824" s="4">
        <v>0</v>
      </c>
      <c r="H824" s="116">
        <f>F824-G824</f>
        <v>0</v>
      </c>
      <c r="I824" s="13"/>
    </row>
    <row r="825" spans="1:9" ht="15">
      <c r="A825" s="145">
        <v>912002</v>
      </c>
      <c r="B825" s="6" t="s">
        <v>481</v>
      </c>
      <c r="C825" s="37">
        <v>70000</v>
      </c>
      <c r="D825" s="4">
        <v>0</v>
      </c>
      <c r="E825" s="4">
        <v>0</v>
      </c>
      <c r="F825" s="4">
        <f>C825-D825+E825</f>
        <v>70000</v>
      </c>
      <c r="G825" s="4">
        <v>0</v>
      </c>
      <c r="H825" s="116">
        <f>F825-G825</f>
        <v>70000</v>
      </c>
      <c r="I825" s="13"/>
    </row>
    <row r="826" spans="1:9" ht="15">
      <c r="A826" s="145">
        <v>912004</v>
      </c>
      <c r="B826" s="6" t="s">
        <v>482</v>
      </c>
      <c r="C826" s="37">
        <v>60188</v>
      </c>
      <c r="D826" s="4">
        <v>0</v>
      </c>
      <c r="E826" s="4">
        <v>0</v>
      </c>
      <c r="F826" s="4">
        <f>C826-D826+E826</f>
        <v>60188</v>
      </c>
      <c r="G826" s="4">
        <v>0</v>
      </c>
      <c r="H826" s="116">
        <f>F826-G826</f>
        <v>60188</v>
      </c>
      <c r="I826" s="13"/>
    </row>
    <row r="827" spans="1:9" ht="15">
      <c r="A827" s="145" t="s">
        <v>483</v>
      </c>
      <c r="B827" s="6" t="s">
        <v>484</v>
      </c>
      <c r="C827" s="37">
        <v>64470</v>
      </c>
      <c r="D827" s="4">
        <v>0</v>
      </c>
      <c r="E827" s="4">
        <v>0</v>
      </c>
      <c r="F827" s="4">
        <f>C827-D827+E827</f>
        <v>64470</v>
      </c>
      <c r="G827" s="4">
        <v>0</v>
      </c>
      <c r="H827" s="116">
        <f>F827-G827</f>
        <v>64470</v>
      </c>
      <c r="I827" s="10"/>
    </row>
    <row r="828" spans="1:9" ht="15">
      <c r="A828" s="143" t="s">
        <v>485</v>
      </c>
      <c r="B828" s="129" t="s">
        <v>486</v>
      </c>
      <c r="C828" s="41">
        <v>1801437</v>
      </c>
      <c r="D828" s="18">
        <f>D829+D831+D833</f>
        <v>0</v>
      </c>
      <c r="E828" s="18">
        <f>E829+E831+E833</f>
        <v>0</v>
      </c>
      <c r="F828" s="18">
        <f>F829+F831+F833</f>
        <v>1801437</v>
      </c>
      <c r="G828" s="18">
        <f>G829+G831+G833</f>
        <v>0</v>
      </c>
      <c r="H828" s="131">
        <f>H829+H831+H833</f>
        <v>1801437</v>
      </c>
      <c r="I828" s="13"/>
    </row>
    <row r="829" spans="1:9" ht="15">
      <c r="A829" s="143" t="s">
        <v>487</v>
      </c>
      <c r="B829" s="129" t="s">
        <v>488</v>
      </c>
      <c r="C829" s="41">
        <v>31417</v>
      </c>
      <c r="D829" s="18">
        <f>D830</f>
        <v>0</v>
      </c>
      <c r="E829" s="18">
        <f>E830</f>
        <v>0</v>
      </c>
      <c r="F829" s="18">
        <f>F830</f>
        <v>31417</v>
      </c>
      <c r="G829" s="18">
        <v>0</v>
      </c>
      <c r="H829" s="131">
        <f>H830</f>
        <v>31417</v>
      </c>
      <c r="I829" s="13"/>
    </row>
    <row r="830" spans="1:9" ht="15">
      <c r="A830" s="144" t="s">
        <v>489</v>
      </c>
      <c r="B830" s="6" t="s">
        <v>490</v>
      </c>
      <c r="C830" s="37">
        <v>31417</v>
      </c>
      <c r="D830" s="4">
        <v>0</v>
      </c>
      <c r="E830" s="4">
        <v>0</v>
      </c>
      <c r="F830" s="4">
        <f>C830-D830+E830</f>
        <v>31417</v>
      </c>
      <c r="G830" s="4">
        <v>0</v>
      </c>
      <c r="H830" s="116">
        <f>F830-G830</f>
        <v>31417</v>
      </c>
      <c r="I830" s="13"/>
    </row>
    <row r="831" spans="1:9" ht="14.25">
      <c r="A831" s="151">
        <v>934600</v>
      </c>
      <c r="B831" s="129" t="s">
        <v>491</v>
      </c>
      <c r="C831" s="43">
        <v>1433955</v>
      </c>
      <c r="D831" s="9">
        <f>SUM(D832:D832)</f>
        <v>0</v>
      </c>
      <c r="E831" s="9">
        <f>SUM(E832:E832)</f>
        <v>0</v>
      </c>
      <c r="F831" s="9">
        <f>SUM(F832:F832)</f>
        <v>1433955</v>
      </c>
      <c r="G831" s="9">
        <v>0</v>
      </c>
      <c r="H831" s="154">
        <f>SUM(H832:H832)</f>
        <v>1433955</v>
      </c>
      <c r="I831" s="13"/>
    </row>
    <row r="832" spans="1:9" ht="15">
      <c r="A832" s="145" t="s">
        <v>922</v>
      </c>
      <c r="B832" s="6" t="s">
        <v>920</v>
      </c>
      <c r="C832" s="37">
        <v>1433955</v>
      </c>
      <c r="D832" s="4">
        <v>0</v>
      </c>
      <c r="E832" s="4">
        <v>0</v>
      </c>
      <c r="F832" s="4">
        <f>C832-D832+E832</f>
        <v>1433955</v>
      </c>
      <c r="G832" s="4">
        <v>0</v>
      </c>
      <c r="H832" s="116">
        <f>F832-G832</f>
        <v>1433955</v>
      </c>
      <c r="I832" s="13"/>
    </row>
    <row r="833" spans="1:9" ht="15">
      <c r="A833" s="143" t="s">
        <v>520</v>
      </c>
      <c r="B833" s="129" t="s">
        <v>521</v>
      </c>
      <c r="C833" s="41">
        <v>336065</v>
      </c>
      <c r="D833" s="18">
        <f>D834</f>
        <v>0</v>
      </c>
      <c r="E833" s="18">
        <f>E834</f>
        <v>0</v>
      </c>
      <c r="F833" s="18">
        <f>F834</f>
        <v>336065</v>
      </c>
      <c r="G833" s="18">
        <v>0</v>
      </c>
      <c r="H833" s="131">
        <f>H834</f>
        <v>336065</v>
      </c>
      <c r="I833" s="13"/>
    </row>
    <row r="834" spans="1:9" ht="15">
      <c r="A834" s="144" t="s">
        <v>522</v>
      </c>
      <c r="B834" s="6" t="s">
        <v>523</v>
      </c>
      <c r="C834" s="37">
        <v>336065</v>
      </c>
      <c r="D834" s="4">
        <v>0</v>
      </c>
      <c r="E834" s="4">
        <v>0</v>
      </c>
      <c r="F834" s="4">
        <f>C834-D834+E834</f>
        <v>336065</v>
      </c>
      <c r="G834" s="4">
        <v>0</v>
      </c>
      <c r="H834" s="116">
        <f>F834-G834</f>
        <v>336065</v>
      </c>
      <c r="I834" s="13"/>
    </row>
    <row r="835" spans="1:9" ht="15">
      <c r="A835" s="143" t="s">
        <v>493</v>
      </c>
      <c r="B835" s="129" t="s">
        <v>494</v>
      </c>
      <c r="C835" s="41">
        <v>-1996095</v>
      </c>
      <c r="D835" s="7">
        <f>D836+D838</f>
        <v>0</v>
      </c>
      <c r="E835" s="7">
        <f>E836+E838</f>
        <v>0</v>
      </c>
      <c r="F835" s="7">
        <f>F836+F838</f>
        <v>-1996095</v>
      </c>
      <c r="G835" s="7">
        <f>G836+G838</f>
        <v>0</v>
      </c>
      <c r="H835" s="135">
        <f>H836+H838</f>
        <v>-1996095</v>
      </c>
      <c r="I835" s="13"/>
    </row>
    <row r="836" spans="1:9" ht="15">
      <c r="A836" s="143" t="s">
        <v>495</v>
      </c>
      <c r="B836" s="129" t="s">
        <v>496</v>
      </c>
      <c r="C836" s="41">
        <v>-194658</v>
      </c>
      <c r="D836" s="18">
        <f>D837</f>
        <v>0</v>
      </c>
      <c r="E836" s="18">
        <f>E837</f>
        <v>0</v>
      </c>
      <c r="F836" s="18">
        <f>F837</f>
        <v>-194658</v>
      </c>
      <c r="G836" s="18">
        <v>0</v>
      </c>
      <c r="H836" s="131">
        <f>H837</f>
        <v>-194658</v>
      </c>
      <c r="I836" s="10"/>
    </row>
    <row r="837" spans="1:9" ht="15">
      <c r="A837" s="144" t="s">
        <v>497</v>
      </c>
      <c r="B837" s="6" t="s">
        <v>923</v>
      </c>
      <c r="C837" s="37">
        <v>-194658</v>
      </c>
      <c r="D837" s="4">
        <v>0</v>
      </c>
      <c r="E837" s="4">
        <v>0</v>
      </c>
      <c r="F837" s="4">
        <f>C837-D837+E837</f>
        <v>-194658</v>
      </c>
      <c r="G837" s="4">
        <v>0</v>
      </c>
      <c r="H837" s="116">
        <f>F837-G837</f>
        <v>-194658</v>
      </c>
      <c r="I837" s="10"/>
    </row>
    <row r="838" spans="1:9" ht="15">
      <c r="A838" s="151">
        <v>991500</v>
      </c>
      <c r="B838" s="129" t="s">
        <v>498</v>
      </c>
      <c r="C838" s="41">
        <v>-1801437</v>
      </c>
      <c r="D838" s="7">
        <f>SUM(D839:D841)</f>
        <v>0</v>
      </c>
      <c r="E838" s="7">
        <f>SUM(E839:E841)</f>
        <v>0</v>
      </c>
      <c r="F838" s="7">
        <f>SUM(F839:F841)</f>
        <v>-1801437</v>
      </c>
      <c r="G838" s="7">
        <f>SUM(G839:G841)</f>
        <v>0</v>
      </c>
      <c r="H838" s="135">
        <f>SUM(H839:H841)</f>
        <v>-1801437</v>
      </c>
      <c r="I838" s="10"/>
    </row>
    <row r="839" spans="1:9" ht="15">
      <c r="A839" s="145">
        <v>991502</v>
      </c>
      <c r="B839" s="6" t="s">
        <v>499</v>
      </c>
      <c r="C839" s="37">
        <v>-31417</v>
      </c>
      <c r="D839" s="4">
        <v>0</v>
      </c>
      <c r="E839" s="4">
        <v>0</v>
      </c>
      <c r="F839" s="4">
        <f>C839-D839+E839</f>
        <v>-31417</v>
      </c>
      <c r="G839" s="4">
        <v>0</v>
      </c>
      <c r="H839" s="116">
        <f>F839-G839</f>
        <v>-31417</v>
      </c>
      <c r="I839" s="10"/>
    </row>
    <row r="840" spans="1:9" ht="15">
      <c r="A840" s="179" t="s">
        <v>500</v>
      </c>
      <c r="B840" s="6" t="s">
        <v>501</v>
      </c>
      <c r="C840" s="37">
        <v>-1433955</v>
      </c>
      <c r="D840" s="4">
        <v>0</v>
      </c>
      <c r="E840" s="4">
        <v>0</v>
      </c>
      <c r="F840" s="4">
        <f>C840-D840+E840</f>
        <v>-1433955</v>
      </c>
      <c r="G840" s="4">
        <v>0</v>
      </c>
      <c r="H840" s="116">
        <f>F840-G840</f>
        <v>-1433955</v>
      </c>
      <c r="I840" s="10"/>
    </row>
    <row r="841" spans="1:9" ht="15.75" thickBot="1">
      <c r="A841" s="184" t="s">
        <v>524</v>
      </c>
      <c r="B841" s="185" t="s">
        <v>525</v>
      </c>
      <c r="C841" s="58">
        <v>-336065</v>
      </c>
      <c r="D841" s="186">
        <v>0</v>
      </c>
      <c r="E841" s="186">
        <v>0</v>
      </c>
      <c r="F841" s="186">
        <f>C841-D841+E841</f>
        <v>-336065</v>
      </c>
      <c r="G841" s="186">
        <v>0</v>
      </c>
      <c r="H841" s="187">
        <f>F841-G841</f>
        <v>-336065</v>
      </c>
      <c r="I841" s="10"/>
    </row>
    <row r="842" spans="1:9" ht="15">
      <c r="A842" s="119"/>
      <c r="B842" s="63"/>
      <c r="C842" s="16"/>
      <c r="D842" s="1"/>
      <c r="E842" s="1"/>
      <c r="F842" s="24"/>
      <c r="G842" s="1"/>
      <c r="H842" s="118"/>
      <c r="I842" s="10"/>
    </row>
    <row r="843" spans="1:9" ht="15">
      <c r="A843" s="119"/>
      <c r="B843" s="63"/>
      <c r="C843" s="16"/>
      <c r="D843" s="1"/>
      <c r="E843" s="1"/>
      <c r="F843" s="24"/>
      <c r="G843" s="1"/>
      <c r="H843" s="118"/>
      <c r="I843" s="10"/>
    </row>
    <row r="844" spans="1:9" ht="12.75">
      <c r="A844" s="32" t="s">
        <v>1295</v>
      </c>
      <c r="B844" s="10" t="s">
        <v>1296</v>
      </c>
      <c r="C844" s="1"/>
      <c r="D844" s="120"/>
      <c r="E844" s="1"/>
      <c r="F844" s="24"/>
      <c r="G844" s="1"/>
      <c r="H844" s="118"/>
      <c r="I844" s="10"/>
    </row>
    <row r="845" spans="1:9" ht="12.75">
      <c r="A845" s="32" t="s">
        <v>1297</v>
      </c>
      <c r="B845" s="10" t="s">
        <v>1298</v>
      </c>
      <c r="C845" s="51"/>
      <c r="D845" s="51"/>
      <c r="E845" s="52"/>
      <c r="F845" s="52"/>
      <c r="G845" s="1"/>
      <c r="H845" s="118"/>
      <c r="I845" s="10"/>
    </row>
    <row r="846" spans="1:9" ht="12.75">
      <c r="A846" s="32"/>
      <c r="B846" s="10"/>
      <c r="C846" s="1"/>
      <c r="D846" s="120"/>
      <c r="E846" s="1"/>
      <c r="F846" s="24"/>
      <c r="G846" s="1"/>
      <c r="H846" s="118"/>
      <c r="I846" s="10"/>
    </row>
    <row r="847" spans="1:9" ht="12.75">
      <c r="A847" s="32"/>
      <c r="B847" s="10"/>
      <c r="C847" s="1"/>
      <c r="D847" s="120"/>
      <c r="E847" s="1"/>
      <c r="F847" s="24"/>
      <c r="G847" s="1"/>
      <c r="H847" s="118"/>
      <c r="I847" s="10"/>
    </row>
    <row r="848" spans="1:9" ht="12.75">
      <c r="A848" s="32" t="s">
        <v>1295</v>
      </c>
      <c r="B848" s="10" t="s">
        <v>1299</v>
      </c>
      <c r="C848" s="1"/>
      <c r="D848" s="120"/>
      <c r="E848" s="1"/>
      <c r="F848" s="24"/>
      <c r="G848" s="1"/>
      <c r="H848" s="118"/>
      <c r="I848" s="10"/>
    </row>
    <row r="849" spans="1:9" ht="12.75">
      <c r="A849" s="32" t="s">
        <v>1297</v>
      </c>
      <c r="B849" s="10" t="s">
        <v>1300</v>
      </c>
      <c r="C849" s="51"/>
      <c r="D849" s="51"/>
      <c r="E849" s="52"/>
      <c r="F849" s="52"/>
      <c r="G849" s="1"/>
      <c r="H849" s="118"/>
      <c r="I849" s="10"/>
    </row>
    <row r="850" spans="1:9" ht="15">
      <c r="A850" s="119"/>
      <c r="B850" s="63"/>
      <c r="C850" s="16"/>
      <c r="D850" s="1"/>
      <c r="E850" s="1"/>
      <c r="F850" s="24"/>
      <c r="G850" s="1"/>
      <c r="H850" s="118"/>
      <c r="I850" s="10"/>
    </row>
    <row r="851" spans="1:9" ht="12.75">
      <c r="A851" s="32"/>
      <c r="B851" s="10"/>
      <c r="C851" s="50"/>
      <c r="D851" s="50"/>
      <c r="E851" s="50"/>
      <c r="F851" s="50"/>
      <c r="G851" s="48"/>
      <c r="H851" s="49"/>
      <c r="I851" s="10"/>
    </row>
    <row r="852" spans="1:9" ht="12.75">
      <c r="A852" s="32" t="s">
        <v>1295</v>
      </c>
      <c r="B852" s="10" t="s">
        <v>1301</v>
      </c>
      <c r="C852" s="50"/>
      <c r="D852" s="50"/>
      <c r="E852" s="50"/>
      <c r="F852" s="50"/>
      <c r="G852" s="48"/>
      <c r="H852" s="49"/>
      <c r="I852" s="10"/>
    </row>
    <row r="853" spans="1:9" ht="12.75">
      <c r="A853" s="32" t="s">
        <v>1297</v>
      </c>
      <c r="B853" s="10" t="s">
        <v>1302</v>
      </c>
      <c r="C853" s="51"/>
      <c r="D853" s="51"/>
      <c r="E853" s="52"/>
      <c r="F853" s="52"/>
      <c r="G853" s="48"/>
      <c r="H853" s="49"/>
      <c r="I853" s="10"/>
    </row>
    <row r="854" spans="1:9" ht="12.75">
      <c r="A854" s="32" t="s">
        <v>1303</v>
      </c>
      <c r="B854" s="10"/>
      <c r="C854" s="50"/>
      <c r="D854" s="50"/>
      <c r="E854" s="48"/>
      <c r="F854" s="48"/>
      <c r="G854" s="48"/>
      <c r="H854" s="49"/>
      <c r="I854" s="10"/>
    </row>
    <row r="855" spans="1:9" ht="12.75">
      <c r="A855" s="32"/>
      <c r="B855" s="10"/>
      <c r="C855" s="50"/>
      <c r="D855" s="50"/>
      <c r="E855" s="48"/>
      <c r="F855" s="48"/>
      <c r="G855" s="48"/>
      <c r="H855" s="49"/>
      <c r="I855" s="10"/>
    </row>
    <row r="856" spans="1:9" ht="12.75">
      <c r="A856" s="32"/>
      <c r="B856" s="10"/>
      <c r="C856" s="50"/>
      <c r="D856" s="50"/>
      <c r="E856" s="50"/>
      <c r="F856" s="50"/>
      <c r="G856" s="48"/>
      <c r="H856" s="49"/>
      <c r="I856" s="10"/>
    </row>
    <row r="857" spans="1:9" ht="12.75">
      <c r="A857" s="32" t="s">
        <v>1295</v>
      </c>
      <c r="B857" s="10" t="s">
        <v>1304</v>
      </c>
      <c r="C857" s="50"/>
      <c r="D857" s="50"/>
      <c r="E857" s="50"/>
      <c r="F857" s="50"/>
      <c r="G857" s="48"/>
      <c r="H857" s="49"/>
      <c r="I857" s="10"/>
    </row>
    <row r="858" spans="1:9" ht="12.75">
      <c r="A858" s="32" t="s">
        <v>1297</v>
      </c>
      <c r="B858" s="10" t="s">
        <v>1305</v>
      </c>
      <c r="C858" s="51"/>
      <c r="D858" s="51"/>
      <c r="E858" s="51"/>
      <c r="F858" s="51"/>
      <c r="G858" s="48"/>
      <c r="H858" s="49"/>
      <c r="I858" s="10"/>
    </row>
    <row r="859" spans="1:9" ht="12.75">
      <c r="A859" s="32" t="s">
        <v>1306</v>
      </c>
      <c r="B859" s="10"/>
      <c r="C859" s="48"/>
      <c r="D859" s="48"/>
      <c r="E859" s="48"/>
      <c r="F859" s="48"/>
      <c r="G859" s="48"/>
      <c r="H859" s="49"/>
      <c r="I859" s="10"/>
    </row>
    <row r="860" spans="1:9" ht="18">
      <c r="A860" s="38"/>
      <c r="B860" s="14"/>
      <c r="C860" s="48"/>
      <c r="D860" s="48"/>
      <c r="E860" s="48"/>
      <c r="F860" s="48"/>
      <c r="G860" s="48"/>
      <c r="H860" s="49"/>
      <c r="I860" s="10"/>
    </row>
    <row r="861" spans="1:9" ht="19.5">
      <c r="A861" s="39" t="s">
        <v>1308</v>
      </c>
      <c r="B861" s="40" t="s">
        <v>1307</v>
      </c>
      <c r="C861" s="48"/>
      <c r="D861" s="48"/>
      <c r="E861" s="48"/>
      <c r="F861" s="48"/>
      <c r="G861" s="48"/>
      <c r="H861" s="49"/>
      <c r="I861" s="10"/>
    </row>
    <row r="862" spans="1:9" ht="12.75">
      <c r="A862" s="33"/>
      <c r="B862" s="14"/>
      <c r="C862" s="48"/>
      <c r="D862" s="48"/>
      <c r="E862" s="48"/>
      <c r="F862" s="48"/>
      <c r="G862" s="48"/>
      <c r="H862" s="49"/>
      <c r="I862" s="10"/>
    </row>
    <row r="863" spans="1:9" ht="13.5" thickBot="1">
      <c r="A863" s="34"/>
      <c r="B863" s="35"/>
      <c r="C863" s="53"/>
      <c r="D863" s="53"/>
      <c r="E863" s="53"/>
      <c r="F863" s="54"/>
      <c r="G863" s="53"/>
      <c r="H863" s="55"/>
      <c r="I863" s="10"/>
    </row>
    <row r="864" ht="12.75">
      <c r="I864" s="10"/>
    </row>
    <row r="865" ht="12.75">
      <c r="I865" s="10"/>
    </row>
    <row r="866" ht="12.75">
      <c r="I866" s="10"/>
    </row>
    <row r="867" ht="12.75">
      <c r="I867" s="10"/>
    </row>
    <row r="868" ht="12.75">
      <c r="I868" s="10"/>
    </row>
    <row r="869" ht="12.75">
      <c r="I869" s="10"/>
    </row>
    <row r="870" ht="12.75">
      <c r="I870" s="10"/>
    </row>
    <row r="871" ht="12.75">
      <c r="I871" s="10"/>
    </row>
    <row r="872" ht="12.75">
      <c r="I872" s="10"/>
    </row>
    <row r="873" ht="12.75">
      <c r="I873" s="10"/>
    </row>
    <row r="874" ht="12.75">
      <c r="I874" s="10"/>
    </row>
    <row r="875" ht="12.75">
      <c r="I875" s="10"/>
    </row>
    <row r="876" ht="12.75">
      <c r="I876" s="10"/>
    </row>
    <row r="877" ht="12.75">
      <c r="I877" s="10"/>
    </row>
    <row r="878" ht="12.75">
      <c r="I878" s="10"/>
    </row>
    <row r="879" ht="12.75">
      <c r="I879" s="10"/>
    </row>
    <row r="880" ht="12.75">
      <c r="I880" s="10"/>
    </row>
    <row r="881" ht="12.75">
      <c r="I881" s="10"/>
    </row>
    <row r="882" ht="12.75">
      <c r="I882" s="10"/>
    </row>
    <row r="883" ht="12.75">
      <c r="I883" s="10"/>
    </row>
    <row r="884" ht="12.75">
      <c r="I884" s="10"/>
    </row>
    <row r="885" ht="12.75">
      <c r="I885" s="10"/>
    </row>
    <row r="886" ht="12.75">
      <c r="I886" s="10"/>
    </row>
    <row r="887" ht="12.75">
      <c r="I887" s="10"/>
    </row>
    <row r="888" ht="12.75">
      <c r="I888" s="10"/>
    </row>
    <row r="889" ht="12.75">
      <c r="I889" s="10"/>
    </row>
    <row r="890" ht="12.75">
      <c r="I890" s="10"/>
    </row>
    <row r="891" ht="12.75">
      <c r="I891" s="10"/>
    </row>
    <row r="892" ht="12.75">
      <c r="I892" s="10"/>
    </row>
    <row r="893" ht="12.75">
      <c r="I893" s="10"/>
    </row>
    <row r="894" ht="12.75">
      <c r="I894" s="10"/>
    </row>
    <row r="895" ht="12.75">
      <c r="I895" s="10"/>
    </row>
    <row r="896" ht="12.75">
      <c r="I896" s="10"/>
    </row>
    <row r="897" ht="12.75">
      <c r="I897" s="10"/>
    </row>
    <row r="898" ht="12.75">
      <c r="I898" s="10"/>
    </row>
    <row r="899" ht="12.75">
      <c r="I899" s="10"/>
    </row>
    <row r="900" ht="12.75">
      <c r="I900" s="10"/>
    </row>
    <row r="901" ht="12.75">
      <c r="I901" s="10"/>
    </row>
    <row r="902" ht="12.75">
      <c r="I902" s="10"/>
    </row>
    <row r="903" ht="12.75">
      <c r="I903" s="10"/>
    </row>
    <row r="904" ht="12.75">
      <c r="I904" s="10"/>
    </row>
    <row r="905" ht="12.75">
      <c r="I905" s="10"/>
    </row>
    <row r="906" ht="12.75">
      <c r="I906" s="10"/>
    </row>
    <row r="907" ht="12.75">
      <c r="I907" s="10"/>
    </row>
    <row r="908" ht="12.75">
      <c r="I908" s="10"/>
    </row>
    <row r="909" ht="12.75">
      <c r="I909" s="10"/>
    </row>
    <row r="910" ht="12.75">
      <c r="I910" s="10"/>
    </row>
    <row r="911" ht="12.75">
      <c r="I911" s="10"/>
    </row>
    <row r="912" ht="12.75">
      <c r="I912" s="10"/>
    </row>
    <row r="913" ht="12.75">
      <c r="I913" s="10"/>
    </row>
    <row r="914" ht="12.75">
      <c r="I914" s="10"/>
    </row>
    <row r="915" ht="12.75">
      <c r="I915" s="10"/>
    </row>
    <row r="916" ht="12.75">
      <c r="I916" s="10"/>
    </row>
    <row r="917" ht="12.75">
      <c r="I917" s="10"/>
    </row>
    <row r="918" ht="12.75">
      <c r="I918" s="10"/>
    </row>
    <row r="919" ht="12.75">
      <c r="I919" s="10"/>
    </row>
    <row r="920" ht="12.75">
      <c r="I920" s="10"/>
    </row>
    <row r="921" ht="12.75">
      <c r="I921" s="10"/>
    </row>
    <row r="922" ht="12.75">
      <c r="I922" s="10"/>
    </row>
    <row r="923" ht="12.75">
      <c r="I923" s="10"/>
    </row>
    <row r="924" ht="12.75">
      <c r="I924" s="10"/>
    </row>
    <row r="925" ht="12.75">
      <c r="I925" s="10"/>
    </row>
    <row r="926" ht="12.75">
      <c r="I926" s="10"/>
    </row>
    <row r="927" ht="12.75">
      <c r="I927" s="10"/>
    </row>
    <row r="928" ht="12.75">
      <c r="I928" s="10"/>
    </row>
    <row r="929" ht="12.75">
      <c r="I929" s="10"/>
    </row>
    <row r="930" ht="12.75">
      <c r="I930" s="10"/>
    </row>
    <row r="931" ht="12.75">
      <c r="I931" s="10"/>
    </row>
    <row r="932" ht="12.75">
      <c r="I932" s="10"/>
    </row>
    <row r="933" ht="12.75">
      <c r="I933" s="10"/>
    </row>
    <row r="934" ht="12.75">
      <c r="I934" s="10"/>
    </row>
    <row r="935" ht="12.75">
      <c r="I935" s="10"/>
    </row>
    <row r="936" ht="12.75">
      <c r="I936" s="10"/>
    </row>
    <row r="937" ht="12.75">
      <c r="I937" s="10"/>
    </row>
    <row r="938" ht="12.75">
      <c r="I938" s="10"/>
    </row>
    <row r="939" ht="12.75">
      <c r="I939" s="10"/>
    </row>
    <row r="940" ht="12.75">
      <c r="I940" s="10"/>
    </row>
    <row r="941" ht="12.75">
      <c r="I941" s="10"/>
    </row>
    <row r="942" ht="12.75">
      <c r="I942" s="10"/>
    </row>
    <row r="943" ht="12.75">
      <c r="I943" s="10"/>
    </row>
    <row r="944" ht="12.75">
      <c r="I944" s="10"/>
    </row>
    <row r="945" ht="12.75">
      <c r="I945" s="10"/>
    </row>
    <row r="946" ht="12.75">
      <c r="I946" s="10"/>
    </row>
    <row r="947" ht="12.75">
      <c r="I947" s="10"/>
    </row>
    <row r="948" ht="12.75">
      <c r="I948" s="10"/>
    </row>
    <row r="949" ht="12.75">
      <c r="I949" s="10"/>
    </row>
    <row r="950" ht="12.75">
      <c r="I950" s="10"/>
    </row>
    <row r="951" ht="12.75">
      <c r="I951" s="10"/>
    </row>
    <row r="952" ht="12.75">
      <c r="I952" s="10"/>
    </row>
    <row r="953" ht="12.75">
      <c r="I953" s="10"/>
    </row>
    <row r="954" ht="12.75">
      <c r="I954" s="10"/>
    </row>
    <row r="955" ht="12.75">
      <c r="I955" s="10"/>
    </row>
    <row r="956" ht="12.75">
      <c r="I956" s="10"/>
    </row>
    <row r="957" ht="12.75">
      <c r="I957" s="10"/>
    </row>
    <row r="958" ht="12.75">
      <c r="I958" s="10"/>
    </row>
    <row r="959" ht="12.75">
      <c r="I959" s="10"/>
    </row>
    <row r="960" ht="12.75">
      <c r="I960" s="10"/>
    </row>
    <row r="961" ht="12.75">
      <c r="I961" s="10"/>
    </row>
    <row r="962" ht="12.75">
      <c r="I962" s="10"/>
    </row>
    <row r="963" ht="12.75">
      <c r="I963" s="10"/>
    </row>
    <row r="964" ht="12.75">
      <c r="I964" s="10"/>
    </row>
    <row r="965" ht="12.75">
      <c r="I965" s="10"/>
    </row>
    <row r="966" ht="12.75">
      <c r="I966" s="10"/>
    </row>
    <row r="967" ht="12.75">
      <c r="I967" s="10"/>
    </row>
    <row r="968" ht="12.75">
      <c r="I968" s="10"/>
    </row>
    <row r="969" ht="12.75">
      <c r="I969" s="10"/>
    </row>
    <row r="970" ht="12.75">
      <c r="I970" s="10"/>
    </row>
    <row r="971" ht="12.75">
      <c r="I971" s="10"/>
    </row>
    <row r="972" ht="12.75">
      <c r="I972" s="10"/>
    </row>
    <row r="973" ht="12.75">
      <c r="I973" s="10"/>
    </row>
    <row r="974" ht="12.75">
      <c r="I974" s="10"/>
    </row>
  </sheetData>
  <sheetProtection/>
  <printOptions/>
  <pageMargins left="0.15748031496062992" right="0.15748031496062992" top="0.7874015748031497" bottom="0.3937007874015748" header="0" footer="0"/>
  <pageSetup horizontalDpi="120" verticalDpi="12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9"/>
  <sheetViews>
    <sheetView zoomScalePageLayoutView="0" workbookViewId="0" topLeftCell="A1">
      <selection activeCell="B232" sqref="B232"/>
    </sheetView>
  </sheetViews>
  <sheetFormatPr defaultColWidth="11.421875" defaultRowHeight="12.75"/>
  <cols>
    <col min="1" max="1" width="10.140625" style="25" customWidth="1"/>
    <col min="2" max="2" width="53.8515625" style="25" customWidth="1"/>
    <col min="3" max="3" width="13.140625" style="25" customWidth="1"/>
    <col min="4" max="4" width="15.00390625" style="25" customWidth="1"/>
    <col min="5" max="5" width="17.57421875" style="25" customWidth="1"/>
    <col min="6" max="6" width="14.140625" style="25" customWidth="1"/>
    <col min="7" max="7" width="13.00390625" style="25" customWidth="1"/>
    <col min="8" max="8" width="14.7109375" style="25" customWidth="1"/>
    <col min="9" max="9" width="11.7109375" style="25" bestFit="1" customWidth="1"/>
    <col min="10" max="16384" width="11.421875" style="25" customWidth="1"/>
  </cols>
  <sheetData>
    <row r="1" ht="12.75">
      <c r="B1" s="10"/>
    </row>
    <row r="2" ht="12.75">
      <c r="B2" s="10"/>
    </row>
    <row r="3" ht="12.75">
      <c r="B3" s="10"/>
    </row>
    <row r="4" spans="2:4" ht="12.75">
      <c r="B4" s="80"/>
      <c r="D4" s="81"/>
    </row>
    <row r="5" spans="2:6" ht="12.75">
      <c r="B5" s="82"/>
      <c r="C5" s="59"/>
      <c r="D5" s="59"/>
      <c r="E5" s="59"/>
      <c r="F5" s="59"/>
    </row>
    <row r="6" spans="1:5" ht="12.75">
      <c r="A6" s="83"/>
      <c r="B6" s="10"/>
      <c r="E6" s="81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27"/>
      <c r="J10" s="27"/>
      <c r="K10" s="12"/>
    </row>
    <row r="11" spans="1:9" ht="15">
      <c r="A11" s="84"/>
      <c r="B11" s="79"/>
      <c r="C11" s="60"/>
      <c r="D11" s="61"/>
      <c r="E11" s="61"/>
      <c r="F11" s="61"/>
      <c r="G11" s="61"/>
      <c r="H11" s="61"/>
      <c r="I11" s="13"/>
    </row>
    <row r="12" spans="1:9" ht="15">
      <c r="A12" s="84"/>
      <c r="B12" s="84"/>
      <c r="C12" s="62"/>
      <c r="D12" s="22"/>
      <c r="E12" s="22"/>
      <c r="F12" s="22"/>
      <c r="G12" s="22"/>
      <c r="H12" s="22"/>
      <c r="I12" s="13"/>
    </row>
    <row r="13" spans="1:9" ht="15">
      <c r="A13" s="84"/>
      <c r="B13" s="84"/>
      <c r="C13" s="62"/>
      <c r="D13" s="22"/>
      <c r="E13" s="22"/>
      <c r="F13" s="22"/>
      <c r="G13" s="22"/>
      <c r="H13" s="22"/>
      <c r="I13" s="13"/>
    </row>
    <row r="14" spans="1:10" ht="15">
      <c r="A14" s="69"/>
      <c r="B14" s="69"/>
      <c r="C14" s="16"/>
      <c r="D14" s="24"/>
      <c r="E14" s="24"/>
      <c r="F14" s="24"/>
      <c r="G14" s="24"/>
      <c r="H14" s="24"/>
      <c r="I14" s="13"/>
      <c r="J14" s="24"/>
    </row>
    <row r="15" spans="1:10" ht="14.25">
      <c r="A15" s="84"/>
      <c r="B15" s="84"/>
      <c r="C15" s="64"/>
      <c r="D15" s="13"/>
      <c r="E15" s="13"/>
      <c r="F15" s="13"/>
      <c r="G15" s="13"/>
      <c r="H15" s="13"/>
      <c r="I15" s="13"/>
      <c r="J15" s="24"/>
    </row>
    <row r="16" spans="1:11" ht="15">
      <c r="A16" s="69"/>
      <c r="B16" s="69"/>
      <c r="C16" s="16"/>
      <c r="D16" s="24"/>
      <c r="E16" s="24"/>
      <c r="F16" s="24"/>
      <c r="G16" s="24"/>
      <c r="H16" s="24"/>
      <c r="I16" s="13"/>
      <c r="J16" s="24"/>
      <c r="K16" s="24"/>
    </row>
    <row r="17" spans="1:10" ht="15">
      <c r="A17" s="69"/>
      <c r="B17" s="69"/>
      <c r="C17" s="16"/>
      <c r="D17" s="24"/>
      <c r="E17" s="24"/>
      <c r="F17" s="24"/>
      <c r="G17" s="24"/>
      <c r="H17" s="24"/>
      <c r="I17" s="13"/>
      <c r="J17" s="24"/>
    </row>
    <row r="18" spans="1:10" ht="15">
      <c r="A18" s="69"/>
      <c r="B18" s="69"/>
      <c r="C18" s="16"/>
      <c r="D18" s="24"/>
      <c r="E18" s="24"/>
      <c r="F18" s="24"/>
      <c r="G18" s="24"/>
      <c r="H18" s="24"/>
      <c r="I18" s="13"/>
      <c r="J18" s="24"/>
    </row>
    <row r="19" spans="1:10" ht="15">
      <c r="A19" s="69"/>
      <c r="B19" s="69"/>
      <c r="C19" s="16"/>
      <c r="D19" s="24"/>
      <c r="E19" s="24"/>
      <c r="F19" s="24"/>
      <c r="G19" s="24"/>
      <c r="H19" s="24"/>
      <c r="I19" s="13"/>
      <c r="J19" s="24"/>
    </row>
    <row r="20" spans="1:10" ht="15">
      <c r="A20" s="69"/>
      <c r="B20" s="69"/>
      <c r="C20" s="16"/>
      <c r="D20" s="24"/>
      <c r="E20" s="24"/>
      <c r="F20" s="24"/>
      <c r="G20" s="24"/>
      <c r="H20" s="24"/>
      <c r="I20" s="13"/>
      <c r="J20" s="24"/>
    </row>
    <row r="21" spans="1:10" ht="15">
      <c r="A21" s="69"/>
      <c r="B21" s="69"/>
      <c r="C21" s="16"/>
      <c r="D21" s="24"/>
      <c r="E21" s="24"/>
      <c r="F21" s="24"/>
      <c r="G21" s="24"/>
      <c r="H21" s="24"/>
      <c r="I21" s="13"/>
      <c r="J21" s="24"/>
    </row>
    <row r="22" spans="1:10" ht="15">
      <c r="A22" s="69"/>
      <c r="B22" s="69"/>
      <c r="C22" s="16"/>
      <c r="D22" s="24"/>
      <c r="E22" s="24"/>
      <c r="F22" s="24"/>
      <c r="G22" s="24"/>
      <c r="H22" s="24"/>
      <c r="I22" s="13"/>
      <c r="J22" s="24"/>
    </row>
    <row r="23" spans="1:10" ht="14.25">
      <c r="A23" s="79"/>
      <c r="B23" s="79"/>
      <c r="C23" s="64"/>
      <c r="D23" s="65"/>
      <c r="E23" s="65"/>
      <c r="F23" s="65"/>
      <c r="G23" s="65"/>
      <c r="H23" s="65"/>
      <c r="I23" s="13"/>
      <c r="J23" s="24"/>
    </row>
    <row r="24" spans="1:10" ht="15">
      <c r="A24" s="69"/>
      <c r="B24" s="69"/>
      <c r="C24" s="16"/>
      <c r="D24" s="24"/>
      <c r="E24" s="24"/>
      <c r="F24" s="24"/>
      <c r="G24" s="24"/>
      <c r="H24" s="24"/>
      <c r="I24" s="13"/>
      <c r="J24" s="24"/>
    </row>
    <row r="25" spans="1:10" ht="15">
      <c r="A25" s="69"/>
      <c r="B25" s="69"/>
      <c r="C25" s="16"/>
      <c r="D25" s="24"/>
      <c r="E25" s="24"/>
      <c r="F25" s="24"/>
      <c r="G25" s="24"/>
      <c r="H25" s="24"/>
      <c r="I25" s="13"/>
      <c r="J25" s="24"/>
    </row>
    <row r="26" spans="1:10" ht="15">
      <c r="A26" s="69"/>
      <c r="B26" s="69"/>
      <c r="C26" s="16"/>
      <c r="D26" s="24"/>
      <c r="E26" s="24"/>
      <c r="F26" s="24"/>
      <c r="G26" s="24"/>
      <c r="H26" s="24"/>
      <c r="I26" s="13"/>
      <c r="J26" s="24"/>
    </row>
    <row r="27" spans="1:10" ht="15">
      <c r="A27" s="69"/>
      <c r="B27" s="69"/>
      <c r="C27" s="16"/>
      <c r="D27" s="24"/>
      <c r="E27" s="24"/>
      <c r="F27" s="24"/>
      <c r="G27" s="24"/>
      <c r="H27" s="24"/>
      <c r="I27" s="13"/>
      <c r="J27" s="24"/>
    </row>
    <row r="28" spans="1:9" ht="15">
      <c r="A28" s="84"/>
      <c r="B28" s="84"/>
      <c r="C28" s="62"/>
      <c r="D28" s="22"/>
      <c r="E28" s="22"/>
      <c r="F28" s="22"/>
      <c r="G28" s="22"/>
      <c r="H28" s="22"/>
      <c r="I28" s="13"/>
    </row>
    <row r="29" spans="1:10" ht="15">
      <c r="A29" s="69"/>
      <c r="B29" s="69"/>
      <c r="C29" s="16"/>
      <c r="D29" s="24"/>
      <c r="E29" s="24"/>
      <c r="F29" s="24"/>
      <c r="G29" s="24"/>
      <c r="H29" s="24"/>
      <c r="I29" s="13"/>
      <c r="J29" s="24"/>
    </row>
    <row r="30" spans="1:10" ht="15">
      <c r="A30" s="69"/>
      <c r="B30" s="69"/>
      <c r="C30" s="16"/>
      <c r="D30" s="24"/>
      <c r="E30" s="24"/>
      <c r="F30" s="24"/>
      <c r="G30" s="24"/>
      <c r="H30" s="24"/>
      <c r="I30" s="13"/>
      <c r="J30" s="24"/>
    </row>
    <row r="31" spans="1:10" ht="15">
      <c r="A31" s="69"/>
      <c r="B31" s="69"/>
      <c r="C31" s="16"/>
      <c r="D31" s="24"/>
      <c r="E31" s="24"/>
      <c r="F31" s="24"/>
      <c r="G31" s="24"/>
      <c r="H31" s="24"/>
      <c r="I31" s="13"/>
      <c r="J31" s="24"/>
    </row>
    <row r="32" spans="1:10" ht="15">
      <c r="A32" s="69"/>
      <c r="B32" s="69"/>
      <c r="C32" s="16"/>
      <c r="D32" s="24"/>
      <c r="E32" s="24"/>
      <c r="F32" s="24"/>
      <c r="G32" s="24"/>
      <c r="H32" s="24"/>
      <c r="I32" s="13"/>
      <c r="J32" s="24"/>
    </row>
    <row r="33" spans="1:10" ht="15">
      <c r="A33" s="69"/>
      <c r="B33" s="69"/>
      <c r="C33" s="16"/>
      <c r="D33" s="24"/>
      <c r="E33" s="24"/>
      <c r="F33" s="24"/>
      <c r="G33" s="24"/>
      <c r="H33" s="24"/>
      <c r="I33" s="13"/>
      <c r="J33" s="24"/>
    </row>
    <row r="34" spans="1:10" ht="14.25">
      <c r="A34" s="85"/>
      <c r="B34" s="79"/>
      <c r="C34" s="64"/>
      <c r="D34" s="65"/>
      <c r="E34" s="65"/>
      <c r="F34" s="65"/>
      <c r="G34" s="65"/>
      <c r="H34" s="65"/>
      <c r="I34" s="13"/>
      <c r="J34" s="24"/>
    </row>
    <row r="35" spans="1:10" ht="15">
      <c r="A35" s="68"/>
      <c r="B35" s="69"/>
      <c r="C35" s="16"/>
      <c r="D35" s="73"/>
      <c r="E35" s="73"/>
      <c r="F35" s="24"/>
      <c r="G35" s="24"/>
      <c r="H35" s="24"/>
      <c r="I35" s="13"/>
      <c r="J35" s="24"/>
    </row>
    <row r="36" spans="1:9" ht="14.25">
      <c r="A36" s="79"/>
      <c r="B36" s="79"/>
      <c r="C36" s="64"/>
      <c r="D36" s="65"/>
      <c r="E36" s="65"/>
      <c r="F36" s="65"/>
      <c r="G36" s="65"/>
      <c r="H36" s="65"/>
      <c r="I36" s="13"/>
    </row>
    <row r="37" spans="1:9" ht="15">
      <c r="A37" s="69"/>
      <c r="B37" s="69"/>
      <c r="C37" s="16"/>
      <c r="D37" s="73"/>
      <c r="E37" s="73"/>
      <c r="F37" s="24"/>
      <c r="G37" s="24"/>
      <c r="H37" s="24"/>
      <c r="I37" s="13"/>
    </row>
    <row r="38" spans="1:9" ht="14.25">
      <c r="A38" s="79"/>
      <c r="B38" s="79"/>
      <c r="C38" s="64"/>
      <c r="D38" s="65"/>
      <c r="E38" s="65"/>
      <c r="F38" s="65"/>
      <c r="G38" s="65"/>
      <c r="H38" s="65"/>
      <c r="I38" s="13"/>
    </row>
    <row r="39" spans="1:9" s="14" customFormat="1" ht="15">
      <c r="A39" s="86"/>
      <c r="B39" s="86"/>
      <c r="C39" s="16"/>
      <c r="D39" s="66"/>
      <c r="E39" s="66"/>
      <c r="F39" s="66"/>
      <c r="G39" s="66"/>
      <c r="H39" s="66"/>
      <c r="I39" s="13"/>
    </row>
    <row r="40" spans="1:9" ht="15">
      <c r="A40" s="69"/>
      <c r="B40" s="69"/>
      <c r="C40" s="16"/>
      <c r="D40" s="24"/>
      <c r="E40" s="24"/>
      <c r="F40" s="24"/>
      <c r="G40" s="24"/>
      <c r="H40" s="24"/>
      <c r="I40" s="13"/>
    </row>
    <row r="41" spans="1:9" ht="15">
      <c r="A41" s="69"/>
      <c r="B41" s="69"/>
      <c r="C41" s="16"/>
      <c r="D41" s="24"/>
      <c r="E41" s="24"/>
      <c r="F41" s="24"/>
      <c r="G41" s="24"/>
      <c r="H41" s="24"/>
      <c r="I41" s="13"/>
    </row>
    <row r="42" spans="1:9" ht="15">
      <c r="A42" s="69"/>
      <c r="B42" s="69"/>
      <c r="C42" s="16"/>
      <c r="D42" s="24"/>
      <c r="E42" s="24"/>
      <c r="F42" s="24"/>
      <c r="G42" s="24"/>
      <c r="H42" s="24"/>
      <c r="I42" s="13"/>
    </row>
    <row r="43" spans="1:9" ht="15">
      <c r="A43" s="69"/>
      <c r="B43" s="69"/>
      <c r="C43" s="16"/>
      <c r="D43" s="24"/>
      <c r="E43" s="24"/>
      <c r="F43" s="24"/>
      <c r="G43" s="24"/>
      <c r="H43" s="24"/>
      <c r="I43" s="13"/>
    </row>
    <row r="44" spans="1:9" ht="15">
      <c r="A44" s="69"/>
      <c r="B44" s="69"/>
      <c r="C44" s="16"/>
      <c r="D44" s="24"/>
      <c r="E44" s="24"/>
      <c r="F44" s="24"/>
      <c r="G44" s="24"/>
      <c r="H44" s="24"/>
      <c r="I44" s="13"/>
    </row>
    <row r="45" spans="1:9" ht="15">
      <c r="A45" s="69"/>
      <c r="B45" s="69"/>
      <c r="C45" s="16"/>
      <c r="D45" s="24"/>
      <c r="E45" s="24"/>
      <c r="F45" s="24"/>
      <c r="G45" s="24"/>
      <c r="H45" s="24"/>
      <c r="I45" s="13"/>
    </row>
    <row r="46" spans="1:9" ht="14.25">
      <c r="A46" s="79"/>
      <c r="B46" s="79"/>
      <c r="C46" s="64"/>
      <c r="D46" s="65"/>
      <c r="E46" s="65"/>
      <c r="F46" s="65"/>
      <c r="G46" s="65"/>
      <c r="H46" s="65"/>
      <c r="I46" s="13"/>
    </row>
    <row r="47" spans="1:9" ht="15">
      <c r="A47" s="69"/>
      <c r="B47" s="69"/>
      <c r="C47" s="16"/>
      <c r="D47" s="24"/>
      <c r="E47" s="24"/>
      <c r="F47" s="24"/>
      <c r="G47" s="24"/>
      <c r="H47" s="24"/>
      <c r="I47" s="13"/>
    </row>
    <row r="48" spans="1:9" ht="15">
      <c r="A48" s="69"/>
      <c r="B48" s="69"/>
      <c r="C48" s="16"/>
      <c r="D48" s="24"/>
      <c r="E48" s="24"/>
      <c r="F48" s="24"/>
      <c r="G48" s="24"/>
      <c r="H48" s="24"/>
      <c r="I48" s="13"/>
    </row>
    <row r="49" spans="1:9" ht="15">
      <c r="A49" s="69"/>
      <c r="B49" s="69"/>
      <c r="C49" s="16"/>
      <c r="D49" s="24"/>
      <c r="E49" s="24"/>
      <c r="F49" s="24"/>
      <c r="G49" s="24"/>
      <c r="H49" s="24"/>
      <c r="I49" s="13"/>
    </row>
    <row r="50" spans="1:9" ht="15">
      <c r="A50" s="69"/>
      <c r="B50" s="69"/>
      <c r="C50" s="16"/>
      <c r="D50" s="24"/>
      <c r="E50" s="24"/>
      <c r="F50" s="24"/>
      <c r="G50" s="24"/>
      <c r="H50" s="24"/>
      <c r="I50" s="13"/>
    </row>
    <row r="51" spans="1:9" ht="14.25">
      <c r="A51" s="79"/>
      <c r="B51" s="79"/>
      <c r="C51" s="64"/>
      <c r="D51" s="65"/>
      <c r="E51" s="65"/>
      <c r="F51" s="65"/>
      <c r="G51" s="65"/>
      <c r="H51" s="65"/>
      <c r="I51" s="13"/>
    </row>
    <row r="52" spans="1:9" ht="15">
      <c r="A52" s="69"/>
      <c r="B52" s="69"/>
      <c r="C52" s="16"/>
      <c r="D52" s="24"/>
      <c r="E52" s="24"/>
      <c r="F52" s="24"/>
      <c r="G52" s="24"/>
      <c r="H52" s="24"/>
      <c r="I52" s="13"/>
    </row>
    <row r="53" spans="1:9" ht="15">
      <c r="A53" s="69"/>
      <c r="B53" s="69"/>
      <c r="C53" s="16"/>
      <c r="D53" s="24"/>
      <c r="E53" s="24"/>
      <c r="F53" s="24"/>
      <c r="G53" s="24"/>
      <c r="H53" s="24"/>
      <c r="I53" s="13"/>
    </row>
    <row r="54" spans="1:9" ht="15">
      <c r="A54" s="69"/>
      <c r="B54" s="69"/>
      <c r="C54" s="16"/>
      <c r="D54" s="24"/>
      <c r="E54" s="24"/>
      <c r="F54" s="24"/>
      <c r="G54" s="24"/>
      <c r="H54" s="24"/>
      <c r="I54" s="13"/>
    </row>
    <row r="55" spans="1:9" ht="15">
      <c r="A55" s="69"/>
      <c r="B55" s="69"/>
      <c r="C55" s="16"/>
      <c r="D55" s="24"/>
      <c r="E55" s="24"/>
      <c r="F55" s="24"/>
      <c r="G55" s="24"/>
      <c r="H55" s="24"/>
      <c r="I55" s="13"/>
    </row>
    <row r="56" spans="1:9" ht="15">
      <c r="A56" s="69"/>
      <c r="B56" s="69"/>
      <c r="C56" s="16"/>
      <c r="D56" s="24"/>
      <c r="E56" s="24"/>
      <c r="F56" s="24"/>
      <c r="G56" s="24"/>
      <c r="H56" s="24"/>
      <c r="I56" s="13"/>
    </row>
    <row r="57" spans="1:9" ht="14.25">
      <c r="A57" s="85"/>
      <c r="B57" s="79"/>
      <c r="C57" s="64"/>
      <c r="D57" s="65"/>
      <c r="E57" s="65"/>
      <c r="F57" s="65"/>
      <c r="G57" s="65"/>
      <c r="H57" s="65"/>
      <c r="I57" s="13"/>
    </row>
    <row r="58" spans="1:9" ht="15">
      <c r="A58" s="68"/>
      <c r="B58" s="69"/>
      <c r="C58" s="16"/>
      <c r="D58" s="24"/>
      <c r="E58" s="24"/>
      <c r="F58" s="24"/>
      <c r="G58" s="24"/>
      <c r="H58" s="24"/>
      <c r="I58" s="13"/>
    </row>
    <row r="59" spans="1:9" ht="14.25">
      <c r="A59" s="79"/>
      <c r="B59" s="79"/>
      <c r="C59" s="64"/>
      <c r="D59" s="65"/>
      <c r="E59" s="65"/>
      <c r="F59" s="65"/>
      <c r="G59" s="65"/>
      <c r="H59" s="65"/>
      <c r="I59" s="13"/>
    </row>
    <row r="60" spans="1:9" ht="15">
      <c r="A60" s="69"/>
      <c r="B60" s="69"/>
      <c r="C60" s="16"/>
      <c r="D60" s="24"/>
      <c r="E60" s="24"/>
      <c r="F60" s="24"/>
      <c r="G60" s="24"/>
      <c r="H60" s="24"/>
      <c r="I60" s="13"/>
    </row>
    <row r="61" spans="1:9" ht="15">
      <c r="A61" s="79"/>
      <c r="B61" s="79"/>
      <c r="C61" s="60"/>
      <c r="D61" s="67"/>
      <c r="E61" s="67"/>
      <c r="F61" s="67"/>
      <c r="G61" s="67"/>
      <c r="H61" s="67"/>
      <c r="I61" s="13"/>
    </row>
    <row r="62" spans="1:9" ht="15">
      <c r="A62" s="69"/>
      <c r="B62" s="69"/>
      <c r="C62" s="16"/>
      <c r="D62" s="24"/>
      <c r="E62" s="24"/>
      <c r="F62" s="24"/>
      <c r="G62" s="24"/>
      <c r="H62" s="24"/>
      <c r="I62" s="13"/>
    </row>
    <row r="63" spans="1:9" ht="15">
      <c r="A63" s="69"/>
      <c r="B63" s="69"/>
      <c r="C63" s="16"/>
      <c r="D63" s="24"/>
      <c r="E63" s="24"/>
      <c r="F63" s="24"/>
      <c r="G63" s="24"/>
      <c r="H63" s="24"/>
      <c r="I63" s="13"/>
    </row>
    <row r="64" spans="1:9" ht="15">
      <c r="A64" s="69"/>
      <c r="B64" s="69"/>
      <c r="C64" s="16"/>
      <c r="D64" s="24"/>
      <c r="E64" s="24"/>
      <c r="F64" s="24"/>
      <c r="G64" s="24"/>
      <c r="H64" s="24"/>
      <c r="I64" s="13"/>
    </row>
    <row r="65" spans="1:9" ht="15">
      <c r="A65" s="68"/>
      <c r="B65" s="69"/>
      <c r="C65" s="16"/>
      <c r="D65" s="24"/>
      <c r="E65" s="24"/>
      <c r="F65" s="24"/>
      <c r="G65" s="24"/>
      <c r="H65" s="24"/>
      <c r="I65" s="13"/>
    </row>
    <row r="66" spans="1:9" ht="15">
      <c r="A66" s="69"/>
      <c r="B66" s="69"/>
      <c r="C66" s="16"/>
      <c r="D66" s="24"/>
      <c r="E66" s="24"/>
      <c r="F66" s="24"/>
      <c r="G66" s="24"/>
      <c r="H66" s="24"/>
      <c r="I66" s="13"/>
    </row>
    <row r="67" spans="1:9" ht="15">
      <c r="A67" s="69"/>
      <c r="B67" s="69"/>
      <c r="C67" s="16"/>
      <c r="D67" s="24"/>
      <c r="E67" s="24"/>
      <c r="F67" s="24"/>
      <c r="G67" s="24"/>
      <c r="H67" s="24"/>
      <c r="I67" s="13"/>
    </row>
    <row r="68" spans="1:9" ht="15">
      <c r="A68" s="69"/>
      <c r="B68" s="69"/>
      <c r="C68" s="16"/>
      <c r="D68" s="24"/>
      <c r="E68" s="24"/>
      <c r="F68" s="24"/>
      <c r="G68" s="24"/>
      <c r="H68" s="24"/>
      <c r="I68" s="13"/>
    </row>
    <row r="69" spans="1:9" ht="14.25">
      <c r="A69" s="79"/>
      <c r="B69" s="79"/>
      <c r="C69" s="64"/>
      <c r="D69" s="65"/>
      <c r="E69" s="65"/>
      <c r="F69" s="65"/>
      <c r="G69" s="65"/>
      <c r="H69" s="65"/>
      <c r="I69" s="13"/>
    </row>
    <row r="70" spans="1:9" ht="15">
      <c r="A70" s="69"/>
      <c r="B70" s="69"/>
      <c r="C70" s="16"/>
      <c r="D70" s="24"/>
      <c r="E70" s="24"/>
      <c r="F70" s="24"/>
      <c r="G70" s="24"/>
      <c r="H70" s="24"/>
      <c r="I70" s="13"/>
    </row>
    <row r="71" spans="1:9" ht="15">
      <c r="A71" s="69"/>
      <c r="B71" s="69"/>
      <c r="C71" s="16"/>
      <c r="D71" s="24"/>
      <c r="E71" s="24"/>
      <c r="F71" s="24"/>
      <c r="G71" s="24"/>
      <c r="H71" s="24"/>
      <c r="I71" s="13"/>
    </row>
    <row r="72" spans="1:9" ht="15">
      <c r="A72" s="69"/>
      <c r="B72" s="69"/>
      <c r="C72" s="16"/>
      <c r="D72" s="24"/>
      <c r="E72" s="24"/>
      <c r="F72" s="24"/>
      <c r="G72" s="24"/>
      <c r="H72" s="24"/>
      <c r="I72" s="13"/>
    </row>
    <row r="73" spans="1:11" ht="15">
      <c r="A73" s="69"/>
      <c r="B73" s="69"/>
      <c r="C73" s="16"/>
      <c r="D73" s="24"/>
      <c r="E73" s="24"/>
      <c r="F73" s="24"/>
      <c r="G73" s="24"/>
      <c r="H73" s="24"/>
      <c r="I73" s="13"/>
      <c r="J73" s="24"/>
      <c r="K73" s="24"/>
    </row>
    <row r="74" spans="1:9" ht="15">
      <c r="A74" s="84"/>
      <c r="B74" s="84"/>
      <c r="C74" s="62"/>
      <c r="D74" s="28"/>
      <c r="E74" s="28"/>
      <c r="F74" s="28"/>
      <c r="G74" s="28"/>
      <c r="H74" s="28"/>
      <c r="I74" s="28"/>
    </row>
    <row r="75" spans="1:10" ht="15">
      <c r="A75" s="68"/>
      <c r="B75" s="69"/>
      <c r="C75" s="16"/>
      <c r="D75" s="24"/>
      <c r="E75" s="24"/>
      <c r="F75" s="24"/>
      <c r="G75" s="24"/>
      <c r="H75" s="24"/>
      <c r="I75" s="13"/>
      <c r="J75" s="24"/>
    </row>
    <row r="76" spans="1:10" ht="15">
      <c r="A76" s="69"/>
      <c r="B76" s="69"/>
      <c r="C76" s="16"/>
      <c r="D76" s="24"/>
      <c r="E76" s="24"/>
      <c r="F76" s="24"/>
      <c r="G76" s="24"/>
      <c r="H76" s="24"/>
      <c r="I76" s="13"/>
      <c r="J76" s="24"/>
    </row>
    <row r="77" spans="1:10" ht="15">
      <c r="A77" s="87"/>
      <c r="B77" s="84"/>
      <c r="C77" s="62"/>
      <c r="D77" s="28"/>
      <c r="E77" s="28"/>
      <c r="F77" s="28"/>
      <c r="G77" s="28"/>
      <c r="H77" s="28"/>
      <c r="I77" s="13"/>
      <c r="J77" s="24"/>
    </row>
    <row r="78" spans="1:10" ht="15">
      <c r="A78" s="68"/>
      <c r="B78" s="69"/>
      <c r="C78" s="16"/>
      <c r="D78" s="24"/>
      <c r="E78" s="24"/>
      <c r="F78" s="24"/>
      <c r="G78" s="24"/>
      <c r="H78" s="24"/>
      <c r="I78" s="13"/>
      <c r="J78" s="24"/>
    </row>
    <row r="79" spans="1:10" ht="15">
      <c r="A79" s="87"/>
      <c r="B79" s="84"/>
      <c r="C79" s="62"/>
      <c r="D79" s="28"/>
      <c r="E79" s="28"/>
      <c r="F79" s="28"/>
      <c r="G79" s="28"/>
      <c r="H79" s="28"/>
      <c r="I79" s="13"/>
      <c r="J79" s="24"/>
    </row>
    <row r="80" spans="1:10" ht="15">
      <c r="A80" s="68"/>
      <c r="B80" s="69"/>
      <c r="C80" s="16"/>
      <c r="D80" s="24"/>
      <c r="E80" s="24"/>
      <c r="F80" s="24"/>
      <c r="G80" s="24"/>
      <c r="H80" s="24"/>
      <c r="I80" s="13"/>
      <c r="J80" s="24"/>
    </row>
    <row r="81" spans="1:10" ht="14.25">
      <c r="A81" s="88"/>
      <c r="B81" s="79"/>
      <c r="C81" s="64"/>
      <c r="D81" s="65"/>
      <c r="E81" s="65"/>
      <c r="F81" s="65"/>
      <c r="G81" s="65"/>
      <c r="H81" s="65"/>
      <c r="I81" s="13"/>
      <c r="J81" s="24"/>
    </row>
    <row r="82" spans="1:10" ht="14.25">
      <c r="A82" s="79"/>
      <c r="B82" s="79"/>
      <c r="C82" s="64"/>
      <c r="D82" s="65"/>
      <c r="E82" s="65"/>
      <c r="F82" s="65"/>
      <c r="G82" s="65"/>
      <c r="H82" s="65"/>
      <c r="I82" s="13"/>
      <c r="J82" s="24"/>
    </row>
    <row r="83" spans="1:10" ht="15">
      <c r="A83" s="69"/>
      <c r="B83" s="69"/>
      <c r="C83" s="16"/>
      <c r="D83" s="24"/>
      <c r="E83" s="24"/>
      <c r="F83" s="24"/>
      <c r="G83" s="24"/>
      <c r="H83" s="24"/>
      <c r="I83" s="13"/>
      <c r="J83" s="24"/>
    </row>
    <row r="84" spans="1:10" ht="15">
      <c r="A84" s="69"/>
      <c r="B84" s="69"/>
      <c r="C84" s="16"/>
      <c r="D84" s="24"/>
      <c r="E84" s="24"/>
      <c r="F84" s="24"/>
      <c r="G84" s="24"/>
      <c r="H84" s="24"/>
      <c r="I84" s="13"/>
      <c r="J84" s="24"/>
    </row>
    <row r="85" spans="1:10" ht="15">
      <c r="A85" s="69"/>
      <c r="B85" s="69"/>
      <c r="C85" s="16"/>
      <c r="D85" s="24"/>
      <c r="E85" s="24"/>
      <c r="F85" s="24"/>
      <c r="G85" s="24"/>
      <c r="H85" s="24"/>
      <c r="I85" s="13"/>
      <c r="J85" s="24"/>
    </row>
    <row r="86" spans="1:10" ht="15">
      <c r="A86" s="69"/>
      <c r="B86" s="69"/>
      <c r="C86" s="16"/>
      <c r="D86" s="24"/>
      <c r="E86" s="24"/>
      <c r="F86" s="24"/>
      <c r="G86" s="24"/>
      <c r="H86" s="24"/>
      <c r="I86" s="13"/>
      <c r="J86" s="24"/>
    </row>
    <row r="87" spans="1:10" ht="15">
      <c r="A87" s="70"/>
      <c r="B87" s="72"/>
      <c r="C87" s="16"/>
      <c r="D87" s="24"/>
      <c r="E87" s="24"/>
      <c r="F87" s="24"/>
      <c r="G87" s="24"/>
      <c r="H87" s="24"/>
      <c r="I87" s="13"/>
      <c r="J87" s="24"/>
    </row>
    <row r="88" spans="1:10" ht="15">
      <c r="A88" s="69"/>
      <c r="B88" s="69"/>
      <c r="C88" s="16"/>
      <c r="D88" s="24"/>
      <c r="E88" s="24"/>
      <c r="F88" s="24"/>
      <c r="G88" s="24"/>
      <c r="H88" s="24"/>
      <c r="I88" s="13"/>
      <c r="J88" s="24"/>
    </row>
    <row r="89" spans="1:10" ht="15">
      <c r="A89" s="68"/>
      <c r="B89" s="69"/>
      <c r="C89" s="16"/>
      <c r="D89" s="24"/>
      <c r="E89" s="24"/>
      <c r="F89" s="24"/>
      <c r="G89" s="24"/>
      <c r="H89" s="24"/>
      <c r="I89" s="13"/>
      <c r="J89" s="24"/>
    </row>
    <row r="90" spans="1:10" ht="15">
      <c r="A90" s="69"/>
      <c r="B90" s="69"/>
      <c r="C90" s="16"/>
      <c r="D90" s="24"/>
      <c r="E90" s="24"/>
      <c r="F90" s="24"/>
      <c r="G90" s="24"/>
      <c r="H90" s="24"/>
      <c r="I90" s="13"/>
      <c r="J90" s="24"/>
    </row>
    <row r="91" spans="1:10" ht="15">
      <c r="A91" s="69"/>
      <c r="B91" s="69"/>
      <c r="C91" s="16"/>
      <c r="D91" s="24"/>
      <c r="E91" s="24"/>
      <c r="F91" s="24"/>
      <c r="G91" s="24"/>
      <c r="H91" s="24"/>
      <c r="I91" s="13"/>
      <c r="J91" s="24"/>
    </row>
    <row r="92" spans="1:10" ht="15">
      <c r="A92" s="69"/>
      <c r="B92" s="69"/>
      <c r="C92" s="16"/>
      <c r="D92" s="24"/>
      <c r="E92" s="24"/>
      <c r="F92" s="24"/>
      <c r="G92" s="24"/>
      <c r="H92" s="24"/>
      <c r="I92" s="13"/>
      <c r="J92" s="24"/>
    </row>
    <row r="93" spans="1:10" ht="15">
      <c r="A93" s="68"/>
      <c r="B93" s="69"/>
      <c r="C93" s="16"/>
      <c r="D93" s="24"/>
      <c r="E93" s="24"/>
      <c r="F93" s="24"/>
      <c r="G93" s="24"/>
      <c r="H93" s="24"/>
      <c r="I93" s="13"/>
      <c r="J93" s="24"/>
    </row>
    <row r="94" spans="1:9" ht="14.25">
      <c r="A94" s="79"/>
      <c r="B94" s="79"/>
      <c r="C94" s="64"/>
      <c r="D94" s="65"/>
      <c r="E94" s="65"/>
      <c r="F94" s="65"/>
      <c r="G94" s="65"/>
      <c r="H94" s="65"/>
      <c r="I94" s="13"/>
    </row>
    <row r="95" spans="1:10" ht="15">
      <c r="A95" s="69"/>
      <c r="B95" s="69"/>
      <c r="C95" s="16"/>
      <c r="D95" s="24"/>
      <c r="E95" s="24"/>
      <c r="F95" s="24"/>
      <c r="G95" s="24"/>
      <c r="H95" s="24"/>
      <c r="I95" s="13"/>
      <c r="J95" s="24"/>
    </row>
    <row r="96" spans="1:10" ht="15">
      <c r="A96" s="69"/>
      <c r="B96" s="69"/>
      <c r="C96" s="16"/>
      <c r="D96" s="24"/>
      <c r="E96" s="24"/>
      <c r="F96" s="24"/>
      <c r="G96" s="24"/>
      <c r="H96" s="24"/>
      <c r="I96" s="13"/>
      <c r="J96" s="24"/>
    </row>
    <row r="97" spans="1:10" ht="15">
      <c r="A97" s="69"/>
      <c r="B97" s="69"/>
      <c r="C97" s="16"/>
      <c r="D97" s="24"/>
      <c r="E97" s="24"/>
      <c r="F97" s="24"/>
      <c r="G97" s="24"/>
      <c r="H97" s="24"/>
      <c r="I97" s="13"/>
      <c r="J97" s="24"/>
    </row>
    <row r="98" spans="1:10" ht="15">
      <c r="A98" s="69"/>
      <c r="B98" s="69"/>
      <c r="C98" s="16"/>
      <c r="D98" s="24"/>
      <c r="E98" s="24"/>
      <c r="F98" s="24"/>
      <c r="G98" s="24"/>
      <c r="H98" s="24"/>
      <c r="I98" s="13"/>
      <c r="J98" s="24"/>
    </row>
    <row r="99" spans="1:10" ht="15">
      <c r="A99" s="69"/>
      <c r="B99" s="69"/>
      <c r="C99" s="16"/>
      <c r="D99" s="24"/>
      <c r="E99" s="24"/>
      <c r="F99" s="24"/>
      <c r="G99" s="24"/>
      <c r="H99" s="24"/>
      <c r="I99" s="13"/>
      <c r="J99" s="24"/>
    </row>
    <row r="100" spans="1:10" ht="15">
      <c r="A100" s="69"/>
      <c r="B100" s="69"/>
      <c r="C100" s="16"/>
      <c r="D100" s="24"/>
      <c r="E100" s="24"/>
      <c r="F100" s="24"/>
      <c r="G100" s="24"/>
      <c r="H100" s="24"/>
      <c r="I100" s="13"/>
      <c r="J100" s="24"/>
    </row>
    <row r="101" spans="1:10" ht="15">
      <c r="A101" s="69"/>
      <c r="B101" s="69"/>
      <c r="C101" s="16"/>
      <c r="D101" s="24"/>
      <c r="E101" s="24"/>
      <c r="F101" s="24"/>
      <c r="G101" s="24"/>
      <c r="H101" s="24"/>
      <c r="I101" s="13"/>
      <c r="J101" s="24"/>
    </row>
    <row r="102" spans="1:10" ht="15">
      <c r="A102" s="69"/>
      <c r="B102" s="69"/>
      <c r="C102" s="16"/>
      <c r="D102" s="24"/>
      <c r="E102" s="24"/>
      <c r="F102" s="24"/>
      <c r="G102" s="24"/>
      <c r="H102" s="24"/>
      <c r="I102" s="13"/>
      <c r="J102" s="24"/>
    </row>
    <row r="103" spans="1:10" ht="15">
      <c r="A103" s="69"/>
      <c r="B103" s="69"/>
      <c r="C103" s="16"/>
      <c r="D103" s="24"/>
      <c r="E103" s="24"/>
      <c r="F103" s="24"/>
      <c r="G103" s="24"/>
      <c r="H103" s="24"/>
      <c r="I103" s="13"/>
      <c r="J103" s="24"/>
    </row>
    <row r="104" spans="1:10" ht="15">
      <c r="A104" s="69"/>
      <c r="B104" s="69"/>
      <c r="C104" s="16"/>
      <c r="D104" s="24"/>
      <c r="E104" s="24"/>
      <c r="F104" s="24"/>
      <c r="G104" s="24"/>
      <c r="H104" s="24"/>
      <c r="I104" s="13"/>
      <c r="J104" s="24"/>
    </row>
    <row r="105" spans="1:10" ht="15">
      <c r="A105" s="69"/>
      <c r="B105" s="69"/>
      <c r="C105" s="16"/>
      <c r="D105" s="24"/>
      <c r="E105" s="24"/>
      <c r="F105" s="24"/>
      <c r="G105" s="24"/>
      <c r="H105" s="24"/>
      <c r="I105" s="13"/>
      <c r="J105" s="24"/>
    </row>
    <row r="106" spans="1:10" ht="15">
      <c r="A106" s="69"/>
      <c r="B106" s="69"/>
      <c r="C106" s="16"/>
      <c r="D106" s="24"/>
      <c r="E106" s="24"/>
      <c r="F106" s="24"/>
      <c r="G106" s="24"/>
      <c r="H106" s="24"/>
      <c r="I106" s="13"/>
      <c r="J106" s="24"/>
    </row>
    <row r="107" spans="1:10" ht="15">
      <c r="A107" s="69"/>
      <c r="B107" s="69"/>
      <c r="C107" s="16"/>
      <c r="D107" s="24"/>
      <c r="E107" s="24"/>
      <c r="F107" s="24"/>
      <c r="G107" s="24"/>
      <c r="H107" s="24"/>
      <c r="I107" s="13"/>
      <c r="J107" s="24"/>
    </row>
    <row r="108" spans="1:10" ht="15">
      <c r="A108" s="69"/>
      <c r="B108" s="69"/>
      <c r="C108" s="16"/>
      <c r="D108" s="24"/>
      <c r="E108" s="24"/>
      <c r="F108" s="24"/>
      <c r="G108" s="24"/>
      <c r="H108" s="24"/>
      <c r="I108" s="13"/>
      <c r="J108" s="24"/>
    </row>
    <row r="109" spans="1:9" ht="14.25">
      <c r="A109" s="79"/>
      <c r="B109" s="79"/>
      <c r="C109" s="64"/>
      <c r="D109" s="65"/>
      <c r="E109" s="65"/>
      <c r="F109" s="65"/>
      <c r="G109" s="65"/>
      <c r="H109" s="65"/>
      <c r="I109" s="13"/>
    </row>
    <row r="110" spans="1:10" ht="15">
      <c r="A110" s="69"/>
      <c r="B110" s="69"/>
      <c r="C110" s="16"/>
      <c r="D110" s="24"/>
      <c r="E110" s="24"/>
      <c r="F110" s="24"/>
      <c r="G110" s="24"/>
      <c r="H110" s="24"/>
      <c r="I110" s="13"/>
      <c r="J110" s="24"/>
    </row>
    <row r="111" spans="1:10" ht="15">
      <c r="A111" s="69"/>
      <c r="B111" s="69"/>
      <c r="C111" s="16"/>
      <c r="D111" s="24"/>
      <c r="E111" s="24"/>
      <c r="F111" s="24"/>
      <c r="G111" s="24"/>
      <c r="H111" s="24"/>
      <c r="I111" s="13"/>
      <c r="J111" s="24"/>
    </row>
    <row r="112" spans="1:10" ht="15">
      <c r="A112" s="69"/>
      <c r="B112" s="69"/>
      <c r="C112" s="16"/>
      <c r="D112" s="24"/>
      <c r="E112" s="24"/>
      <c r="F112" s="24"/>
      <c r="G112" s="24"/>
      <c r="H112" s="24"/>
      <c r="I112" s="13"/>
      <c r="J112" s="24"/>
    </row>
    <row r="113" spans="1:9" ht="14.25">
      <c r="A113" s="79"/>
      <c r="B113" s="79"/>
      <c r="C113" s="64"/>
      <c r="D113" s="65"/>
      <c r="E113" s="65"/>
      <c r="F113" s="65"/>
      <c r="G113" s="65"/>
      <c r="H113" s="65"/>
      <c r="I113" s="13"/>
    </row>
    <row r="114" spans="1:9" ht="15">
      <c r="A114" s="69"/>
      <c r="B114" s="69"/>
      <c r="C114" s="16"/>
      <c r="D114" s="24"/>
      <c r="E114" s="24"/>
      <c r="F114" s="24"/>
      <c r="G114" s="24"/>
      <c r="H114" s="24"/>
      <c r="I114" s="13"/>
    </row>
    <row r="115" spans="1:9" ht="15">
      <c r="A115" s="69"/>
      <c r="B115" s="69"/>
      <c r="C115" s="16"/>
      <c r="D115" s="24"/>
      <c r="E115" s="24"/>
      <c r="F115" s="24"/>
      <c r="G115" s="24"/>
      <c r="H115" s="24"/>
      <c r="I115" s="13"/>
    </row>
    <row r="116" spans="1:9" ht="15">
      <c r="A116" s="69"/>
      <c r="B116" s="69"/>
      <c r="C116" s="16"/>
      <c r="D116" s="66"/>
      <c r="E116" s="24"/>
      <c r="F116" s="24"/>
      <c r="G116" s="24"/>
      <c r="H116" s="24"/>
      <c r="I116" s="13"/>
    </row>
    <row r="117" spans="1:9" ht="15">
      <c r="A117" s="69"/>
      <c r="B117" s="69"/>
      <c r="C117" s="16"/>
      <c r="D117" s="24"/>
      <c r="E117" s="24"/>
      <c r="F117" s="24"/>
      <c r="G117" s="24"/>
      <c r="H117" s="24"/>
      <c r="I117" s="13"/>
    </row>
    <row r="118" spans="1:9" ht="15">
      <c r="A118" s="70"/>
      <c r="B118" s="72"/>
      <c r="C118" s="16"/>
      <c r="D118" s="24"/>
      <c r="E118" s="24"/>
      <c r="F118" s="24"/>
      <c r="G118" s="24"/>
      <c r="H118" s="24"/>
      <c r="I118" s="13"/>
    </row>
    <row r="119" spans="1:9" ht="15">
      <c r="A119" s="69"/>
      <c r="B119" s="69"/>
      <c r="C119" s="16"/>
      <c r="D119" s="24"/>
      <c r="E119" s="24"/>
      <c r="F119" s="24"/>
      <c r="G119" s="24"/>
      <c r="H119" s="24"/>
      <c r="I119" s="13"/>
    </row>
    <row r="120" spans="1:9" ht="15">
      <c r="A120" s="68"/>
      <c r="B120" s="69"/>
      <c r="C120" s="16"/>
      <c r="D120" s="24"/>
      <c r="E120" s="24"/>
      <c r="F120" s="24"/>
      <c r="G120" s="24"/>
      <c r="H120" s="24"/>
      <c r="I120" s="13"/>
    </row>
    <row r="121" spans="1:9" ht="15">
      <c r="A121" s="69"/>
      <c r="B121" s="69"/>
      <c r="C121" s="16"/>
      <c r="D121" s="66"/>
      <c r="E121" s="24"/>
      <c r="F121" s="24"/>
      <c r="G121" s="24"/>
      <c r="H121" s="24"/>
      <c r="I121" s="13"/>
    </row>
    <row r="122" spans="1:9" ht="15">
      <c r="A122" s="69"/>
      <c r="B122" s="69"/>
      <c r="C122" s="16"/>
      <c r="D122" s="24"/>
      <c r="E122" s="24"/>
      <c r="F122" s="24"/>
      <c r="G122" s="24"/>
      <c r="H122" s="24"/>
      <c r="I122" s="13"/>
    </row>
    <row r="123" spans="1:9" ht="15">
      <c r="A123" s="69"/>
      <c r="B123" s="69"/>
      <c r="C123" s="16"/>
      <c r="D123" s="24"/>
      <c r="E123" s="24"/>
      <c r="F123" s="24"/>
      <c r="G123" s="24"/>
      <c r="H123" s="24"/>
      <c r="I123" s="13"/>
    </row>
    <row r="124" spans="1:9" ht="15">
      <c r="A124" s="68"/>
      <c r="B124" s="69"/>
      <c r="C124" s="16"/>
      <c r="D124" s="24"/>
      <c r="E124" s="24"/>
      <c r="F124" s="24"/>
      <c r="G124" s="24"/>
      <c r="H124" s="24"/>
      <c r="I124" s="13"/>
    </row>
    <row r="125" spans="1:9" ht="14.25">
      <c r="A125" s="79"/>
      <c r="B125" s="79"/>
      <c r="C125" s="64"/>
      <c r="D125" s="65"/>
      <c r="E125" s="65"/>
      <c r="F125" s="65"/>
      <c r="G125" s="65"/>
      <c r="H125" s="65"/>
      <c r="I125" s="13"/>
    </row>
    <row r="126" spans="1:9" ht="15">
      <c r="A126" s="69"/>
      <c r="B126" s="69"/>
      <c r="C126" s="16"/>
      <c r="D126" s="24"/>
      <c r="E126" s="24"/>
      <c r="F126" s="24"/>
      <c r="G126" s="24"/>
      <c r="H126" s="24"/>
      <c r="I126" s="13"/>
    </row>
    <row r="127" spans="1:9" ht="15">
      <c r="A127" s="69"/>
      <c r="B127" s="69"/>
      <c r="C127" s="16"/>
      <c r="D127" s="24"/>
      <c r="E127" s="24"/>
      <c r="F127" s="24"/>
      <c r="G127" s="24"/>
      <c r="H127" s="24"/>
      <c r="I127" s="13"/>
    </row>
    <row r="128" spans="1:9" ht="15">
      <c r="A128" s="69"/>
      <c r="B128" s="69"/>
      <c r="C128" s="16"/>
      <c r="D128" s="24"/>
      <c r="E128" s="24"/>
      <c r="F128" s="24"/>
      <c r="G128" s="24"/>
      <c r="H128" s="24"/>
      <c r="I128" s="13"/>
    </row>
    <row r="129" spans="1:9" ht="15">
      <c r="A129" s="69"/>
      <c r="B129" s="69"/>
      <c r="C129" s="16"/>
      <c r="D129" s="24"/>
      <c r="E129" s="24"/>
      <c r="F129" s="24"/>
      <c r="G129" s="24"/>
      <c r="H129" s="24"/>
      <c r="I129" s="13"/>
    </row>
    <row r="130" spans="1:9" ht="15">
      <c r="A130" s="69"/>
      <c r="B130" s="69"/>
      <c r="C130" s="16"/>
      <c r="D130" s="24"/>
      <c r="E130" s="24"/>
      <c r="F130" s="24"/>
      <c r="G130" s="24"/>
      <c r="H130" s="24"/>
      <c r="I130" s="13"/>
    </row>
    <row r="131" spans="1:9" ht="15">
      <c r="A131" s="69"/>
      <c r="B131" s="69"/>
      <c r="C131" s="16"/>
      <c r="D131" s="24"/>
      <c r="E131" s="24"/>
      <c r="F131" s="24"/>
      <c r="G131" s="24"/>
      <c r="H131" s="24"/>
      <c r="I131" s="13"/>
    </row>
    <row r="132" spans="1:9" ht="15">
      <c r="A132" s="69"/>
      <c r="B132" s="69"/>
      <c r="C132" s="16"/>
      <c r="D132" s="66"/>
      <c r="E132" s="24"/>
      <c r="F132" s="24"/>
      <c r="G132" s="24"/>
      <c r="H132" s="24"/>
      <c r="I132" s="13"/>
    </row>
    <row r="133" spans="1:9" ht="15">
      <c r="A133" s="69"/>
      <c r="B133" s="69"/>
      <c r="C133" s="16"/>
      <c r="D133" s="24"/>
      <c r="E133" s="24"/>
      <c r="F133" s="24"/>
      <c r="G133" s="24"/>
      <c r="H133" s="24"/>
      <c r="I133" s="13"/>
    </row>
    <row r="134" spans="1:9" ht="15">
      <c r="A134" s="69"/>
      <c r="B134" s="69"/>
      <c r="C134" s="16"/>
      <c r="D134" s="24"/>
      <c r="E134" s="24"/>
      <c r="F134" s="24"/>
      <c r="G134" s="24"/>
      <c r="H134" s="24"/>
      <c r="I134" s="13"/>
    </row>
    <row r="135" spans="1:9" ht="15">
      <c r="A135" s="69"/>
      <c r="B135" s="69"/>
      <c r="C135" s="16"/>
      <c r="D135" s="24"/>
      <c r="E135" s="24"/>
      <c r="F135" s="24"/>
      <c r="G135" s="24"/>
      <c r="H135" s="24"/>
      <c r="I135" s="13"/>
    </row>
    <row r="136" spans="1:9" ht="15">
      <c r="A136" s="69"/>
      <c r="B136" s="69"/>
      <c r="C136" s="16"/>
      <c r="D136" s="24"/>
      <c r="E136" s="24"/>
      <c r="F136" s="24"/>
      <c r="G136" s="24"/>
      <c r="H136" s="24"/>
      <c r="I136" s="13"/>
    </row>
    <row r="137" spans="1:9" ht="15">
      <c r="A137" s="69"/>
      <c r="B137" s="69"/>
      <c r="C137" s="16"/>
      <c r="D137" s="24"/>
      <c r="E137" s="24"/>
      <c r="F137" s="24"/>
      <c r="G137" s="24"/>
      <c r="H137" s="24"/>
      <c r="I137" s="13"/>
    </row>
    <row r="138" spans="1:9" ht="15">
      <c r="A138" s="69"/>
      <c r="B138" s="69"/>
      <c r="C138" s="16"/>
      <c r="D138" s="24"/>
      <c r="E138" s="24"/>
      <c r="F138" s="24"/>
      <c r="G138" s="24"/>
      <c r="H138" s="24"/>
      <c r="I138" s="13"/>
    </row>
    <row r="139" spans="1:9" ht="15">
      <c r="A139" s="69"/>
      <c r="B139" s="69"/>
      <c r="C139" s="16"/>
      <c r="D139" s="24"/>
      <c r="E139" s="24"/>
      <c r="F139" s="24"/>
      <c r="G139" s="24"/>
      <c r="H139" s="24"/>
      <c r="I139" s="13"/>
    </row>
    <row r="140" spans="1:10" ht="14.25">
      <c r="A140" s="79"/>
      <c r="B140" s="79"/>
      <c r="C140" s="64"/>
      <c r="D140" s="65"/>
      <c r="E140" s="65"/>
      <c r="F140" s="65"/>
      <c r="G140" s="65"/>
      <c r="H140" s="65"/>
      <c r="I140" s="13"/>
      <c r="J140" s="14"/>
    </row>
    <row r="141" spans="1:9" ht="15">
      <c r="A141" s="69"/>
      <c r="B141" s="69"/>
      <c r="C141" s="16"/>
      <c r="D141" s="24"/>
      <c r="E141" s="24"/>
      <c r="F141" s="24"/>
      <c r="G141" s="24"/>
      <c r="H141" s="24"/>
      <c r="I141" s="13"/>
    </row>
    <row r="142" spans="1:9" ht="15">
      <c r="A142" s="69"/>
      <c r="B142" s="69"/>
      <c r="C142" s="16"/>
      <c r="D142" s="73"/>
      <c r="E142" s="24"/>
      <c r="F142" s="24"/>
      <c r="G142" s="24"/>
      <c r="H142" s="24"/>
      <c r="I142" s="13"/>
    </row>
    <row r="143" spans="1:9" ht="15">
      <c r="A143" s="70"/>
      <c r="B143" s="72"/>
      <c r="C143" s="16"/>
      <c r="D143" s="24"/>
      <c r="E143" s="24"/>
      <c r="F143" s="24"/>
      <c r="G143" s="24"/>
      <c r="H143" s="24"/>
      <c r="I143" s="13"/>
    </row>
    <row r="144" spans="1:9" ht="14.25">
      <c r="A144" s="79"/>
      <c r="B144" s="79"/>
      <c r="C144" s="64"/>
      <c r="D144" s="65"/>
      <c r="E144" s="65"/>
      <c r="F144" s="65"/>
      <c r="G144" s="65"/>
      <c r="H144" s="65"/>
      <c r="I144" s="13"/>
    </row>
    <row r="145" spans="1:9" ht="15">
      <c r="A145" s="69"/>
      <c r="B145" s="69"/>
      <c r="C145" s="16"/>
      <c r="D145" s="24"/>
      <c r="E145" s="24"/>
      <c r="F145" s="24"/>
      <c r="G145" s="24"/>
      <c r="H145" s="24"/>
      <c r="I145" s="13"/>
    </row>
    <row r="146" spans="1:9" ht="15">
      <c r="A146" s="69"/>
      <c r="B146" s="69"/>
      <c r="C146" s="16"/>
      <c r="D146" s="24"/>
      <c r="E146" s="24"/>
      <c r="F146" s="24"/>
      <c r="G146" s="24"/>
      <c r="H146" s="24"/>
      <c r="I146" s="13"/>
    </row>
    <row r="147" spans="1:9" ht="15">
      <c r="A147" s="69"/>
      <c r="B147" s="69"/>
      <c r="C147" s="16"/>
      <c r="D147" s="24"/>
      <c r="E147" s="24"/>
      <c r="F147" s="24"/>
      <c r="G147" s="24"/>
      <c r="H147" s="24"/>
      <c r="I147" s="13"/>
    </row>
    <row r="148" spans="1:9" ht="15">
      <c r="A148" s="70"/>
      <c r="B148" s="72"/>
      <c r="C148" s="16"/>
      <c r="D148" s="24"/>
      <c r="E148" s="24"/>
      <c r="F148" s="24"/>
      <c r="G148" s="24"/>
      <c r="H148" s="24"/>
      <c r="I148" s="13"/>
    </row>
    <row r="149" spans="1:9" ht="15">
      <c r="A149" s="69"/>
      <c r="B149" s="69"/>
      <c r="C149" s="16"/>
      <c r="D149" s="24"/>
      <c r="E149" s="24"/>
      <c r="F149" s="24"/>
      <c r="G149" s="24"/>
      <c r="H149" s="24"/>
      <c r="I149" s="13"/>
    </row>
    <row r="150" spans="1:9" ht="15">
      <c r="A150" s="68"/>
      <c r="B150" s="69"/>
      <c r="C150" s="16"/>
      <c r="D150" s="24"/>
      <c r="E150" s="24"/>
      <c r="F150" s="24"/>
      <c r="G150" s="24"/>
      <c r="H150" s="24"/>
      <c r="I150" s="13"/>
    </row>
    <row r="151" spans="1:9" ht="15">
      <c r="A151" s="69"/>
      <c r="B151" s="69"/>
      <c r="C151" s="16"/>
      <c r="D151" s="24"/>
      <c r="E151" s="24"/>
      <c r="F151" s="24"/>
      <c r="G151" s="24"/>
      <c r="H151" s="24"/>
      <c r="I151" s="13"/>
    </row>
    <row r="152" spans="1:10" ht="15">
      <c r="A152" s="69"/>
      <c r="B152" s="69"/>
      <c r="C152" s="16"/>
      <c r="D152" s="24"/>
      <c r="E152" s="24"/>
      <c r="F152" s="24"/>
      <c r="G152" s="24"/>
      <c r="H152" s="24"/>
      <c r="I152" s="13"/>
      <c r="J152" s="24"/>
    </row>
    <row r="153" spans="1:10" ht="15">
      <c r="A153" s="69"/>
      <c r="B153" s="69"/>
      <c r="C153" s="16"/>
      <c r="D153" s="24"/>
      <c r="E153" s="24"/>
      <c r="F153" s="24"/>
      <c r="G153" s="24"/>
      <c r="H153" s="24"/>
      <c r="I153" s="13"/>
      <c r="J153" s="24"/>
    </row>
    <row r="154" spans="1:10" ht="15">
      <c r="A154" s="70"/>
      <c r="B154" s="72"/>
      <c r="C154" s="16"/>
      <c r="D154" s="24"/>
      <c r="E154" s="24"/>
      <c r="F154" s="24"/>
      <c r="G154" s="24"/>
      <c r="H154" s="24"/>
      <c r="I154" s="13"/>
      <c r="J154" s="24"/>
    </row>
    <row r="155" spans="1:10" ht="14.25">
      <c r="A155" s="79"/>
      <c r="B155" s="79"/>
      <c r="C155" s="64"/>
      <c r="D155" s="65"/>
      <c r="E155" s="65"/>
      <c r="F155" s="65"/>
      <c r="G155" s="65"/>
      <c r="H155" s="65"/>
      <c r="I155" s="13"/>
      <c r="J155" s="24"/>
    </row>
    <row r="156" spans="1:10" ht="15">
      <c r="A156" s="89"/>
      <c r="B156" s="69"/>
      <c r="C156" s="16"/>
      <c r="D156" s="24"/>
      <c r="E156" s="24"/>
      <c r="F156" s="24"/>
      <c r="G156" s="24"/>
      <c r="H156" s="24"/>
      <c r="I156" s="13"/>
      <c r="J156" s="24"/>
    </row>
    <row r="157" spans="1:9" ht="15">
      <c r="A157" s="69"/>
      <c r="B157" s="69"/>
      <c r="C157" s="16"/>
      <c r="D157" s="24"/>
      <c r="E157" s="24"/>
      <c r="F157" s="24"/>
      <c r="G157" s="24"/>
      <c r="H157" s="24"/>
      <c r="I157" s="13"/>
    </row>
    <row r="158" spans="1:9" ht="15">
      <c r="A158" s="69"/>
      <c r="B158" s="69"/>
      <c r="C158" s="16"/>
      <c r="D158" s="24"/>
      <c r="E158" s="24"/>
      <c r="F158" s="24"/>
      <c r="G158" s="24"/>
      <c r="H158" s="24"/>
      <c r="I158" s="13"/>
    </row>
    <row r="159" spans="1:9" ht="15">
      <c r="A159" s="69"/>
      <c r="B159" s="69"/>
      <c r="C159" s="16"/>
      <c r="D159" s="24"/>
      <c r="E159" s="24"/>
      <c r="F159" s="24"/>
      <c r="G159" s="24"/>
      <c r="H159" s="24"/>
      <c r="I159" s="13"/>
    </row>
    <row r="160" spans="1:9" ht="15">
      <c r="A160" s="69"/>
      <c r="B160" s="69"/>
      <c r="C160" s="16"/>
      <c r="D160" s="24"/>
      <c r="E160" s="24"/>
      <c r="F160" s="24"/>
      <c r="G160" s="24"/>
      <c r="H160" s="24"/>
      <c r="I160" s="13"/>
    </row>
    <row r="161" spans="1:9" ht="15">
      <c r="A161" s="69"/>
      <c r="B161" s="69"/>
      <c r="C161" s="16"/>
      <c r="D161" s="24"/>
      <c r="E161" s="24"/>
      <c r="F161" s="24"/>
      <c r="G161" s="24"/>
      <c r="H161" s="24"/>
      <c r="I161" s="13"/>
    </row>
    <row r="162" spans="1:9" ht="15">
      <c r="A162" s="69"/>
      <c r="B162" s="69"/>
      <c r="C162" s="16"/>
      <c r="D162" s="24"/>
      <c r="E162" s="24"/>
      <c r="F162" s="24"/>
      <c r="G162" s="24"/>
      <c r="H162" s="24"/>
      <c r="I162" s="13"/>
    </row>
    <row r="163" spans="1:9" ht="15">
      <c r="A163" s="69"/>
      <c r="B163" s="69"/>
      <c r="C163" s="16"/>
      <c r="D163" s="24"/>
      <c r="E163" s="24"/>
      <c r="F163" s="24"/>
      <c r="G163" s="24"/>
      <c r="H163" s="24"/>
      <c r="I163" s="13"/>
    </row>
    <row r="164" spans="1:9" ht="15">
      <c r="A164" s="69"/>
      <c r="B164" s="69"/>
      <c r="C164" s="16"/>
      <c r="D164" s="24"/>
      <c r="E164" s="24"/>
      <c r="F164" s="24"/>
      <c r="G164" s="24"/>
      <c r="H164" s="24"/>
      <c r="I164" s="13"/>
    </row>
    <row r="165" spans="1:9" ht="15">
      <c r="A165" s="70"/>
      <c r="B165" s="72"/>
      <c r="C165" s="16"/>
      <c r="D165" s="24"/>
      <c r="E165" s="24"/>
      <c r="F165" s="24"/>
      <c r="G165" s="24"/>
      <c r="H165" s="24"/>
      <c r="I165" s="13"/>
    </row>
    <row r="166" spans="1:9" ht="15">
      <c r="A166" s="70"/>
      <c r="B166" s="72"/>
      <c r="C166" s="16"/>
      <c r="D166" s="24"/>
      <c r="E166" s="24"/>
      <c r="F166" s="24"/>
      <c r="G166" s="24"/>
      <c r="H166" s="24"/>
      <c r="I166" s="13"/>
    </row>
    <row r="167" spans="1:9" ht="15">
      <c r="A167" s="69"/>
      <c r="B167" s="72"/>
      <c r="C167" s="16"/>
      <c r="D167" s="24"/>
      <c r="E167" s="24"/>
      <c r="F167" s="24"/>
      <c r="G167" s="24"/>
      <c r="H167" s="24"/>
      <c r="I167" s="13"/>
    </row>
    <row r="168" spans="1:9" ht="14.25">
      <c r="A168" s="79"/>
      <c r="B168" s="79"/>
      <c r="C168" s="64"/>
      <c r="D168" s="65"/>
      <c r="E168" s="65"/>
      <c r="F168" s="65"/>
      <c r="G168" s="65"/>
      <c r="H168" s="65"/>
      <c r="I168" s="13"/>
    </row>
    <row r="169" spans="1:9" ht="15">
      <c r="A169" s="69"/>
      <c r="B169" s="69"/>
      <c r="C169" s="16"/>
      <c r="D169" s="24"/>
      <c r="E169" s="24"/>
      <c r="F169" s="24"/>
      <c r="G169" s="24"/>
      <c r="H169" s="24"/>
      <c r="I169" s="13"/>
    </row>
    <row r="170" spans="1:9" ht="15">
      <c r="A170" s="69"/>
      <c r="B170" s="69"/>
      <c r="C170" s="16"/>
      <c r="D170" s="24"/>
      <c r="E170" s="24"/>
      <c r="F170" s="24"/>
      <c r="G170" s="24"/>
      <c r="H170" s="24"/>
      <c r="I170" s="13"/>
    </row>
    <row r="171" spans="1:9" ht="14.25">
      <c r="A171" s="79"/>
      <c r="B171" s="79"/>
      <c r="C171" s="64"/>
      <c r="D171" s="65"/>
      <c r="E171" s="65"/>
      <c r="F171" s="65"/>
      <c r="G171" s="65"/>
      <c r="H171" s="65"/>
      <c r="I171" s="13"/>
    </row>
    <row r="172" spans="1:9" ht="15">
      <c r="A172" s="69"/>
      <c r="B172" s="69"/>
      <c r="C172" s="16"/>
      <c r="D172" s="24"/>
      <c r="E172" s="24"/>
      <c r="F172" s="24"/>
      <c r="G172" s="24"/>
      <c r="H172" s="24"/>
      <c r="I172" s="13"/>
    </row>
    <row r="173" spans="1:9" ht="15">
      <c r="A173" s="69"/>
      <c r="B173" s="69"/>
      <c r="C173" s="16"/>
      <c r="D173" s="24"/>
      <c r="E173" s="24"/>
      <c r="F173" s="24"/>
      <c r="G173" s="24"/>
      <c r="H173" s="24"/>
      <c r="I173" s="13"/>
    </row>
    <row r="174" spans="1:9" ht="15">
      <c r="A174" s="69"/>
      <c r="B174" s="72"/>
      <c r="C174" s="16"/>
      <c r="D174" s="24"/>
      <c r="E174" s="24"/>
      <c r="F174" s="24"/>
      <c r="G174" s="24"/>
      <c r="H174" s="24"/>
      <c r="I174" s="13"/>
    </row>
    <row r="175" spans="1:9" ht="15">
      <c r="A175" s="90"/>
      <c r="B175" s="72"/>
      <c r="C175" s="16"/>
      <c r="D175" s="24"/>
      <c r="E175" s="24"/>
      <c r="F175" s="24"/>
      <c r="G175" s="24"/>
      <c r="H175" s="24"/>
      <c r="I175" s="13"/>
    </row>
    <row r="176" spans="1:9" ht="15">
      <c r="A176" s="69"/>
      <c r="B176" s="69"/>
      <c r="C176" s="16"/>
      <c r="D176" s="24"/>
      <c r="E176" s="24"/>
      <c r="F176" s="24"/>
      <c r="G176" s="24"/>
      <c r="H176" s="24"/>
      <c r="I176" s="13"/>
    </row>
    <row r="177" spans="1:10" ht="15">
      <c r="A177" s="69"/>
      <c r="B177" s="69"/>
      <c r="C177" s="16"/>
      <c r="D177" s="24"/>
      <c r="E177" s="24"/>
      <c r="F177" s="24"/>
      <c r="G177" s="24"/>
      <c r="H177" s="24"/>
      <c r="I177" s="13"/>
      <c r="J177" s="24"/>
    </row>
    <row r="178" spans="1:9" ht="15">
      <c r="A178" s="69"/>
      <c r="B178" s="69"/>
      <c r="C178" s="16"/>
      <c r="D178" s="24"/>
      <c r="E178" s="24"/>
      <c r="F178" s="24"/>
      <c r="G178" s="24"/>
      <c r="H178" s="24"/>
      <c r="I178" s="13"/>
    </row>
    <row r="179" spans="1:9" ht="15">
      <c r="A179" s="69"/>
      <c r="B179" s="69"/>
      <c r="C179" s="16"/>
      <c r="D179" s="24"/>
      <c r="E179" s="24"/>
      <c r="F179" s="24"/>
      <c r="G179" s="24"/>
      <c r="H179" s="24"/>
      <c r="I179" s="13"/>
    </row>
    <row r="180" spans="1:9" ht="15">
      <c r="A180" s="70"/>
      <c r="B180" s="72"/>
      <c r="C180" s="16"/>
      <c r="D180" s="24"/>
      <c r="E180" s="24"/>
      <c r="F180" s="24"/>
      <c r="G180" s="24"/>
      <c r="H180" s="24"/>
      <c r="I180" s="13"/>
    </row>
    <row r="181" spans="1:9" ht="14.25">
      <c r="A181" s="79"/>
      <c r="B181" s="79"/>
      <c r="C181" s="64"/>
      <c r="D181" s="65"/>
      <c r="E181" s="65"/>
      <c r="F181" s="65"/>
      <c r="G181" s="65"/>
      <c r="H181" s="65"/>
      <c r="I181" s="13"/>
    </row>
    <row r="182" spans="1:9" ht="15">
      <c r="A182" s="69"/>
      <c r="B182" s="69"/>
      <c r="C182" s="16"/>
      <c r="D182" s="24"/>
      <c r="E182" s="24"/>
      <c r="F182" s="24"/>
      <c r="G182" s="24"/>
      <c r="H182" s="24"/>
      <c r="I182" s="13"/>
    </row>
    <row r="183" spans="1:9" ht="15">
      <c r="A183" s="69"/>
      <c r="B183" s="69"/>
      <c r="C183" s="16"/>
      <c r="D183" s="24"/>
      <c r="E183" s="24"/>
      <c r="F183" s="24"/>
      <c r="G183" s="24"/>
      <c r="H183" s="24"/>
      <c r="I183" s="13"/>
    </row>
    <row r="184" spans="1:9" ht="15">
      <c r="A184" s="68"/>
      <c r="B184" s="69"/>
      <c r="C184" s="16"/>
      <c r="D184" s="24"/>
      <c r="E184" s="24"/>
      <c r="F184" s="24"/>
      <c r="G184" s="24"/>
      <c r="H184" s="24"/>
      <c r="I184" s="13"/>
    </row>
    <row r="185" spans="1:9" ht="15">
      <c r="A185" s="69"/>
      <c r="B185" s="69"/>
      <c r="C185" s="16"/>
      <c r="D185" s="24"/>
      <c r="E185" s="24"/>
      <c r="F185" s="24"/>
      <c r="G185" s="24"/>
      <c r="H185" s="24"/>
      <c r="I185" s="13"/>
    </row>
    <row r="186" spans="1:10" ht="15">
      <c r="A186" s="69"/>
      <c r="B186" s="69"/>
      <c r="C186" s="16"/>
      <c r="D186" s="24"/>
      <c r="E186" s="24"/>
      <c r="F186" s="24"/>
      <c r="G186" s="24"/>
      <c r="H186" s="24"/>
      <c r="I186" s="13"/>
      <c r="J186" s="24"/>
    </row>
    <row r="187" spans="1:10" ht="15">
      <c r="A187" s="68"/>
      <c r="B187" s="69"/>
      <c r="C187" s="16"/>
      <c r="D187" s="24"/>
      <c r="E187" s="24"/>
      <c r="F187" s="24"/>
      <c r="G187" s="24"/>
      <c r="H187" s="24"/>
      <c r="I187" s="13"/>
      <c r="J187" s="24"/>
    </row>
    <row r="188" spans="1:10" ht="15">
      <c r="A188" s="69"/>
      <c r="B188" s="69"/>
      <c r="C188" s="16"/>
      <c r="D188" s="24"/>
      <c r="E188" s="24"/>
      <c r="F188" s="24"/>
      <c r="G188" s="24"/>
      <c r="H188" s="24"/>
      <c r="I188" s="13"/>
      <c r="J188" s="24"/>
    </row>
    <row r="189" spans="1:10" ht="15">
      <c r="A189" s="71"/>
      <c r="B189" s="72"/>
      <c r="C189" s="16"/>
      <c r="D189" s="24"/>
      <c r="E189" s="24"/>
      <c r="F189" s="24"/>
      <c r="G189" s="24"/>
      <c r="H189" s="24"/>
      <c r="I189" s="13"/>
      <c r="J189" s="24"/>
    </row>
    <row r="190" spans="1:10" ht="15">
      <c r="A190" s="69"/>
      <c r="B190" s="69"/>
      <c r="C190" s="16"/>
      <c r="D190" s="24"/>
      <c r="E190" s="24"/>
      <c r="F190" s="24"/>
      <c r="G190" s="24"/>
      <c r="H190" s="24"/>
      <c r="I190" s="13"/>
      <c r="J190" s="24"/>
    </row>
    <row r="191" spans="1:10" ht="14.25">
      <c r="A191" s="79"/>
      <c r="B191" s="79"/>
      <c r="C191" s="64"/>
      <c r="D191" s="65"/>
      <c r="E191" s="65"/>
      <c r="F191" s="65"/>
      <c r="G191" s="65"/>
      <c r="H191" s="65"/>
      <c r="I191" s="13"/>
      <c r="J191" s="24"/>
    </row>
    <row r="192" spans="1:10" ht="15">
      <c r="A192" s="69"/>
      <c r="B192" s="69"/>
      <c r="C192" s="16"/>
      <c r="D192" s="24"/>
      <c r="E192" s="24"/>
      <c r="F192" s="24"/>
      <c r="G192" s="24"/>
      <c r="H192" s="24"/>
      <c r="I192" s="13"/>
      <c r="J192" s="24"/>
    </row>
    <row r="193" spans="1:10" ht="15">
      <c r="A193" s="69"/>
      <c r="B193" s="69"/>
      <c r="C193" s="16"/>
      <c r="D193" s="24"/>
      <c r="E193" s="24"/>
      <c r="F193" s="24"/>
      <c r="G193" s="24"/>
      <c r="H193" s="24"/>
      <c r="I193" s="13"/>
      <c r="J193" s="24"/>
    </row>
    <row r="194" spans="1:10" ht="14.25">
      <c r="A194" s="79"/>
      <c r="B194" s="79"/>
      <c r="C194" s="64"/>
      <c r="D194" s="65"/>
      <c r="E194" s="65"/>
      <c r="F194" s="65"/>
      <c r="G194" s="65"/>
      <c r="H194" s="65"/>
      <c r="I194" s="13"/>
      <c r="J194" s="24"/>
    </row>
    <row r="195" spans="1:10" ht="15">
      <c r="A195" s="69"/>
      <c r="B195" s="69"/>
      <c r="C195" s="16"/>
      <c r="D195" s="24"/>
      <c r="E195" s="24"/>
      <c r="F195" s="24"/>
      <c r="G195" s="24"/>
      <c r="H195" s="24"/>
      <c r="I195" s="13"/>
      <c r="J195" s="24"/>
    </row>
    <row r="196" spans="1:10" ht="15">
      <c r="A196" s="69"/>
      <c r="B196" s="69"/>
      <c r="C196" s="16"/>
      <c r="D196" s="24"/>
      <c r="E196" s="24"/>
      <c r="F196" s="24"/>
      <c r="G196" s="24"/>
      <c r="H196" s="24"/>
      <c r="I196" s="13"/>
      <c r="J196" s="24"/>
    </row>
    <row r="197" spans="1:10" ht="15">
      <c r="A197" s="69"/>
      <c r="B197" s="69"/>
      <c r="C197" s="16"/>
      <c r="D197" s="24"/>
      <c r="E197" s="24"/>
      <c r="F197" s="24"/>
      <c r="G197" s="24"/>
      <c r="H197" s="24"/>
      <c r="I197" s="13"/>
      <c r="J197" s="24"/>
    </row>
    <row r="198" spans="1:10" ht="15">
      <c r="A198" s="69"/>
      <c r="B198" s="69"/>
      <c r="C198" s="16"/>
      <c r="D198" s="24"/>
      <c r="E198" s="24"/>
      <c r="F198" s="24"/>
      <c r="G198" s="24"/>
      <c r="H198" s="24"/>
      <c r="I198" s="13"/>
      <c r="J198" s="24"/>
    </row>
    <row r="199" spans="1:10" ht="15">
      <c r="A199" s="90"/>
      <c r="B199" s="72"/>
      <c r="C199" s="16"/>
      <c r="D199" s="24"/>
      <c r="E199" s="24"/>
      <c r="F199" s="24"/>
      <c r="G199" s="24"/>
      <c r="H199" s="24"/>
      <c r="I199" s="13"/>
      <c r="J199" s="24"/>
    </row>
    <row r="200" spans="1:10" ht="15">
      <c r="A200" s="69"/>
      <c r="B200" s="69"/>
      <c r="C200" s="16"/>
      <c r="D200" s="24"/>
      <c r="E200" s="24"/>
      <c r="F200" s="24"/>
      <c r="G200" s="24"/>
      <c r="H200" s="24"/>
      <c r="I200" s="13"/>
      <c r="J200" s="24"/>
    </row>
    <row r="201" spans="1:9" ht="15">
      <c r="A201" s="69"/>
      <c r="B201" s="69"/>
      <c r="C201" s="16"/>
      <c r="D201" s="24"/>
      <c r="E201" s="24"/>
      <c r="F201" s="24"/>
      <c r="G201" s="24"/>
      <c r="H201" s="24"/>
      <c r="I201" s="13"/>
    </row>
    <row r="202" spans="1:9" ht="15">
      <c r="A202" s="69"/>
      <c r="B202" s="69"/>
      <c r="C202" s="16"/>
      <c r="D202" s="24"/>
      <c r="E202" s="24"/>
      <c r="F202" s="24"/>
      <c r="G202" s="24"/>
      <c r="H202" s="24"/>
      <c r="I202" s="13"/>
    </row>
    <row r="203" spans="1:9" ht="15">
      <c r="A203" s="69"/>
      <c r="B203" s="69"/>
      <c r="C203" s="16"/>
      <c r="D203" s="24"/>
      <c r="E203" s="24"/>
      <c r="F203" s="24"/>
      <c r="G203" s="24"/>
      <c r="H203" s="24"/>
      <c r="I203" s="13"/>
    </row>
    <row r="204" spans="1:9" ht="15">
      <c r="A204" s="68"/>
      <c r="B204" s="69"/>
      <c r="C204" s="16"/>
      <c r="D204" s="24"/>
      <c r="E204" s="24"/>
      <c r="F204" s="24"/>
      <c r="G204" s="24"/>
      <c r="H204" s="24"/>
      <c r="I204" s="13"/>
    </row>
    <row r="205" spans="1:9" ht="14.25">
      <c r="A205" s="79"/>
      <c r="B205" s="79"/>
      <c r="C205" s="64"/>
      <c r="D205" s="65"/>
      <c r="E205" s="65"/>
      <c r="F205" s="65"/>
      <c r="G205" s="65"/>
      <c r="H205" s="65"/>
      <c r="I205" s="13"/>
    </row>
    <row r="206" spans="1:9" ht="15">
      <c r="A206" s="69"/>
      <c r="B206" s="69"/>
      <c r="C206" s="16"/>
      <c r="D206" s="24"/>
      <c r="E206" s="24"/>
      <c r="F206" s="24"/>
      <c r="G206" s="24"/>
      <c r="H206" s="24"/>
      <c r="I206" s="13"/>
    </row>
    <row r="207" spans="1:9" ht="15">
      <c r="A207" s="69"/>
      <c r="B207" s="69"/>
      <c r="C207" s="16"/>
      <c r="D207" s="24"/>
      <c r="E207" s="24"/>
      <c r="F207" s="24"/>
      <c r="G207" s="24"/>
      <c r="H207" s="24"/>
      <c r="I207" s="13"/>
    </row>
    <row r="208" spans="1:9" ht="15">
      <c r="A208" s="68"/>
      <c r="B208" s="69"/>
      <c r="C208" s="16"/>
      <c r="D208" s="24"/>
      <c r="E208" s="24"/>
      <c r="F208" s="24"/>
      <c r="G208" s="24"/>
      <c r="H208" s="24"/>
      <c r="I208" s="13"/>
    </row>
    <row r="209" spans="1:9" ht="15">
      <c r="A209" s="69"/>
      <c r="B209" s="69"/>
      <c r="C209" s="16"/>
      <c r="D209" s="24"/>
      <c r="E209" s="24"/>
      <c r="F209" s="24"/>
      <c r="G209" s="24"/>
      <c r="H209" s="24"/>
      <c r="I209" s="13"/>
    </row>
    <row r="210" spans="1:9" ht="15">
      <c r="A210" s="69"/>
      <c r="B210" s="69"/>
      <c r="C210" s="16"/>
      <c r="D210" s="24"/>
      <c r="E210" s="24"/>
      <c r="F210" s="24"/>
      <c r="G210" s="24"/>
      <c r="H210" s="24"/>
      <c r="I210" s="13"/>
    </row>
    <row r="211" spans="1:9" ht="15">
      <c r="A211" s="69"/>
      <c r="B211" s="69"/>
      <c r="C211" s="16"/>
      <c r="D211" s="24"/>
      <c r="E211" s="24"/>
      <c r="F211" s="24"/>
      <c r="G211" s="24"/>
      <c r="H211" s="24"/>
      <c r="I211" s="13"/>
    </row>
    <row r="212" spans="1:9" ht="15">
      <c r="A212" s="68"/>
      <c r="B212" s="69"/>
      <c r="C212" s="16"/>
      <c r="D212" s="24"/>
      <c r="E212" s="24"/>
      <c r="F212" s="24"/>
      <c r="G212" s="24"/>
      <c r="H212" s="24"/>
      <c r="I212" s="13"/>
    </row>
    <row r="213" spans="1:9" ht="15">
      <c r="A213" s="69"/>
      <c r="B213" s="69"/>
      <c r="C213" s="16"/>
      <c r="D213" s="24"/>
      <c r="E213" s="24"/>
      <c r="F213" s="24"/>
      <c r="G213" s="24"/>
      <c r="H213" s="24"/>
      <c r="I213" s="13"/>
    </row>
    <row r="214" spans="1:9" ht="15">
      <c r="A214" s="71"/>
      <c r="B214" s="72"/>
      <c r="C214" s="16"/>
      <c r="D214" s="24"/>
      <c r="E214" s="24"/>
      <c r="F214" s="24"/>
      <c r="G214" s="24"/>
      <c r="H214" s="24"/>
      <c r="I214" s="13"/>
    </row>
    <row r="215" spans="1:9" ht="15">
      <c r="A215" s="69"/>
      <c r="B215" s="69"/>
      <c r="C215" s="16"/>
      <c r="D215" s="24"/>
      <c r="E215" s="91"/>
      <c r="F215" s="24"/>
      <c r="G215" s="24"/>
      <c r="H215" s="24"/>
      <c r="I215" s="13"/>
    </row>
    <row r="216" spans="1:9" ht="15">
      <c r="A216" s="84"/>
      <c r="B216" s="84"/>
      <c r="C216" s="62"/>
      <c r="D216" s="28"/>
      <c r="E216" s="28"/>
      <c r="F216" s="28"/>
      <c r="G216" s="92"/>
      <c r="H216" s="28"/>
      <c r="I216" s="13"/>
    </row>
    <row r="217" spans="1:9" ht="15">
      <c r="A217" s="69"/>
      <c r="B217" s="69"/>
      <c r="C217" s="16"/>
      <c r="D217" s="24"/>
      <c r="E217" s="24"/>
      <c r="F217" s="24"/>
      <c r="G217" s="24"/>
      <c r="H217" s="24"/>
      <c r="I217" s="13"/>
    </row>
    <row r="218" spans="1:9" ht="15">
      <c r="A218" s="69"/>
      <c r="B218" s="69"/>
      <c r="C218" s="16"/>
      <c r="D218" s="24"/>
      <c r="E218" s="24"/>
      <c r="F218" s="24"/>
      <c r="G218" s="24"/>
      <c r="H218" s="24"/>
      <c r="I218" s="13"/>
    </row>
    <row r="219" spans="1:9" ht="15">
      <c r="A219" s="70"/>
      <c r="B219" s="72"/>
      <c r="C219" s="16"/>
      <c r="D219" s="24"/>
      <c r="E219" s="24"/>
      <c r="F219" s="24"/>
      <c r="G219" s="24"/>
      <c r="H219" s="24"/>
      <c r="I219" s="13"/>
    </row>
    <row r="220" spans="1:10" ht="14.25">
      <c r="A220" s="79"/>
      <c r="B220" s="79"/>
      <c r="C220" s="64"/>
      <c r="D220" s="65"/>
      <c r="E220" s="65"/>
      <c r="F220" s="13"/>
      <c r="G220" s="65"/>
      <c r="H220" s="65"/>
      <c r="I220" s="13"/>
      <c r="J220" s="24"/>
    </row>
    <row r="221" spans="1:9" ht="14.25">
      <c r="A221" s="79"/>
      <c r="B221" s="79"/>
      <c r="C221" s="64"/>
      <c r="D221" s="65"/>
      <c r="E221" s="65"/>
      <c r="F221" s="65"/>
      <c r="G221" s="65"/>
      <c r="H221" s="65"/>
      <c r="I221" s="13"/>
    </row>
    <row r="222" spans="1:10" ht="15">
      <c r="A222" s="69"/>
      <c r="B222" s="69"/>
      <c r="C222" s="16"/>
      <c r="D222" s="24"/>
      <c r="E222" s="24"/>
      <c r="F222" s="24"/>
      <c r="G222" s="24"/>
      <c r="H222" s="24"/>
      <c r="I222" s="13"/>
      <c r="J222" s="24"/>
    </row>
    <row r="223" spans="1:10" ht="15">
      <c r="A223" s="69"/>
      <c r="B223" s="69"/>
      <c r="C223" s="16"/>
      <c r="D223" s="24"/>
      <c r="E223" s="24"/>
      <c r="F223" s="24"/>
      <c r="G223" s="24"/>
      <c r="H223" s="24"/>
      <c r="I223" s="13"/>
      <c r="J223" s="24"/>
    </row>
    <row r="224" spans="1:10" ht="15">
      <c r="A224" s="93"/>
      <c r="B224" s="69"/>
      <c r="C224" s="16"/>
      <c r="D224" s="24"/>
      <c r="E224" s="24"/>
      <c r="F224" s="24"/>
      <c r="G224" s="24"/>
      <c r="H224" s="24"/>
      <c r="I224" s="13"/>
      <c r="J224" s="24"/>
    </row>
    <row r="225" spans="1:10" ht="15">
      <c r="A225" s="70"/>
      <c r="B225" s="72"/>
      <c r="C225" s="16"/>
      <c r="D225" s="24"/>
      <c r="E225" s="24"/>
      <c r="F225" s="24"/>
      <c r="G225" s="24"/>
      <c r="H225" s="24"/>
      <c r="I225" s="13"/>
      <c r="J225" s="24"/>
    </row>
    <row r="226" spans="1:10" ht="15">
      <c r="A226" s="69"/>
      <c r="B226" s="69"/>
      <c r="C226" s="16"/>
      <c r="D226" s="24"/>
      <c r="E226" s="24"/>
      <c r="F226" s="24"/>
      <c r="G226" s="24"/>
      <c r="H226" s="24"/>
      <c r="I226" s="13"/>
      <c r="J226" s="24"/>
    </row>
    <row r="227" spans="1:10" ht="15">
      <c r="A227" s="69"/>
      <c r="B227" s="69"/>
      <c r="C227" s="16"/>
      <c r="D227" s="24"/>
      <c r="E227" s="24"/>
      <c r="F227" s="24"/>
      <c r="G227" s="24"/>
      <c r="H227" s="24"/>
      <c r="I227" s="13"/>
      <c r="J227" s="24"/>
    </row>
    <row r="228" spans="1:10" ht="15">
      <c r="A228" s="70"/>
      <c r="B228" s="72"/>
      <c r="C228" s="16"/>
      <c r="D228" s="24"/>
      <c r="E228" s="24"/>
      <c r="F228" s="24"/>
      <c r="G228" s="24"/>
      <c r="H228" s="24"/>
      <c r="I228" s="13"/>
      <c r="J228" s="24"/>
    </row>
    <row r="229" spans="1:10" ht="15">
      <c r="A229" s="70"/>
      <c r="B229" s="72"/>
      <c r="C229" s="16"/>
      <c r="D229" s="24"/>
      <c r="E229" s="24"/>
      <c r="F229" s="24"/>
      <c r="G229" s="24"/>
      <c r="H229" s="24"/>
      <c r="I229" s="13"/>
      <c r="J229" s="24"/>
    </row>
    <row r="230" spans="1:10" ht="15">
      <c r="A230" s="94"/>
      <c r="B230" s="72"/>
      <c r="C230" s="48"/>
      <c r="I230" s="13"/>
      <c r="J230" s="24"/>
    </row>
    <row r="231" spans="1:9" ht="14.25">
      <c r="A231" s="79"/>
      <c r="B231" s="79"/>
      <c r="C231" s="64"/>
      <c r="D231" s="65"/>
      <c r="E231" s="65"/>
      <c r="F231" s="65"/>
      <c r="G231" s="65"/>
      <c r="H231" s="65"/>
      <c r="I231" s="13"/>
    </row>
    <row r="232" spans="1:9" ht="15">
      <c r="A232" s="69"/>
      <c r="B232" s="69"/>
      <c r="C232" s="16"/>
      <c r="D232" s="24"/>
      <c r="E232" s="24"/>
      <c r="F232" s="24"/>
      <c r="G232" s="24"/>
      <c r="H232" s="24"/>
      <c r="I232" s="13"/>
    </row>
    <row r="233" spans="1:9" ht="15">
      <c r="A233" s="69"/>
      <c r="B233" s="69"/>
      <c r="C233" s="16"/>
      <c r="D233" s="73"/>
      <c r="E233" s="24"/>
      <c r="F233" s="24"/>
      <c r="G233" s="24"/>
      <c r="H233" s="24"/>
      <c r="I233" s="13"/>
    </row>
    <row r="234" spans="1:9" ht="15">
      <c r="A234" s="69"/>
      <c r="B234" s="69"/>
      <c r="C234" s="16"/>
      <c r="D234" s="24"/>
      <c r="E234" s="24"/>
      <c r="F234" s="24"/>
      <c r="G234" s="24"/>
      <c r="H234" s="24"/>
      <c r="I234" s="13"/>
    </row>
    <row r="235" spans="1:9" ht="15">
      <c r="A235" s="70"/>
      <c r="B235" s="72"/>
      <c r="C235" s="16"/>
      <c r="D235" s="24"/>
      <c r="E235" s="24"/>
      <c r="F235" s="24"/>
      <c r="G235" s="24"/>
      <c r="H235" s="24"/>
      <c r="I235" s="13"/>
    </row>
    <row r="236" spans="1:9" ht="15">
      <c r="A236" s="69"/>
      <c r="B236" s="69"/>
      <c r="C236" s="16"/>
      <c r="D236" s="24"/>
      <c r="E236" s="24"/>
      <c r="F236" s="24"/>
      <c r="G236" s="24"/>
      <c r="H236" s="24"/>
      <c r="I236" s="13"/>
    </row>
    <row r="237" spans="1:9" ht="15">
      <c r="A237" s="69"/>
      <c r="B237" s="69"/>
      <c r="C237" s="16"/>
      <c r="D237" s="73"/>
      <c r="E237" s="24"/>
      <c r="F237" s="24"/>
      <c r="G237" s="24"/>
      <c r="H237" s="24"/>
      <c r="I237" s="13"/>
    </row>
    <row r="238" spans="1:9" ht="15">
      <c r="A238" s="70"/>
      <c r="B238" s="72"/>
      <c r="C238" s="16"/>
      <c r="D238" s="24"/>
      <c r="E238" s="24"/>
      <c r="F238" s="24"/>
      <c r="G238" s="24"/>
      <c r="H238" s="24"/>
      <c r="I238" s="13"/>
    </row>
    <row r="239" spans="1:9" ht="15">
      <c r="A239" s="70"/>
      <c r="B239" s="72"/>
      <c r="C239" s="16"/>
      <c r="D239" s="24"/>
      <c r="E239" s="24"/>
      <c r="F239" s="24"/>
      <c r="G239" s="24"/>
      <c r="H239" s="24"/>
      <c r="I239" s="13"/>
    </row>
    <row r="240" spans="1:9" ht="15">
      <c r="A240" s="70"/>
      <c r="B240" s="72"/>
      <c r="C240" s="16"/>
      <c r="D240" s="24"/>
      <c r="E240" s="24"/>
      <c r="F240" s="24"/>
      <c r="G240" s="24"/>
      <c r="H240" s="24"/>
      <c r="I240" s="13"/>
    </row>
    <row r="241" spans="1:9" ht="14.25">
      <c r="A241" s="79"/>
      <c r="B241" s="79"/>
      <c r="C241" s="64"/>
      <c r="D241" s="65"/>
      <c r="E241" s="65"/>
      <c r="F241" s="65"/>
      <c r="G241" s="65"/>
      <c r="H241" s="65"/>
      <c r="I241" s="13"/>
    </row>
    <row r="242" spans="1:9" ht="14.25">
      <c r="A242" s="79"/>
      <c r="B242" s="79"/>
      <c r="C242" s="64"/>
      <c r="D242" s="65"/>
      <c r="E242" s="65"/>
      <c r="F242" s="65"/>
      <c r="G242" s="65"/>
      <c r="H242" s="65"/>
      <c r="I242" s="13"/>
    </row>
    <row r="243" spans="1:9" ht="15">
      <c r="A243" s="69"/>
      <c r="B243" s="69"/>
      <c r="C243" s="16"/>
      <c r="D243" s="24"/>
      <c r="E243" s="24"/>
      <c r="F243" s="24"/>
      <c r="G243" s="24"/>
      <c r="H243" s="24"/>
      <c r="I243" s="13"/>
    </row>
    <row r="244" spans="1:9" ht="15">
      <c r="A244" s="69"/>
      <c r="B244" s="69"/>
      <c r="C244" s="16"/>
      <c r="D244" s="24"/>
      <c r="E244" s="24"/>
      <c r="F244" s="24"/>
      <c r="G244" s="24"/>
      <c r="H244" s="24"/>
      <c r="I244" s="13"/>
    </row>
    <row r="245" spans="1:9" ht="15">
      <c r="A245" s="69"/>
      <c r="B245" s="69"/>
      <c r="C245" s="16"/>
      <c r="D245" s="24"/>
      <c r="E245" s="24"/>
      <c r="F245" s="24"/>
      <c r="G245" s="24"/>
      <c r="H245" s="24"/>
      <c r="I245" s="13"/>
    </row>
    <row r="246" spans="1:9" ht="15">
      <c r="A246" s="70"/>
      <c r="B246" s="72"/>
      <c r="C246" s="16"/>
      <c r="D246" s="24"/>
      <c r="E246" s="24"/>
      <c r="F246" s="24"/>
      <c r="G246" s="24"/>
      <c r="H246" s="24"/>
      <c r="I246" s="13"/>
    </row>
    <row r="247" spans="1:9" ht="15">
      <c r="A247" s="69"/>
      <c r="B247" s="69"/>
      <c r="C247" s="16"/>
      <c r="D247" s="24"/>
      <c r="E247" s="24"/>
      <c r="F247" s="24"/>
      <c r="G247" s="24"/>
      <c r="H247" s="24"/>
      <c r="I247" s="13"/>
    </row>
    <row r="248" spans="1:9" ht="15">
      <c r="A248" s="69"/>
      <c r="B248" s="69"/>
      <c r="C248" s="16"/>
      <c r="D248" s="24"/>
      <c r="E248" s="24"/>
      <c r="F248" s="24"/>
      <c r="G248" s="24"/>
      <c r="H248" s="24"/>
      <c r="I248" s="13"/>
    </row>
    <row r="249" spans="1:9" ht="15">
      <c r="A249" s="69"/>
      <c r="B249" s="69"/>
      <c r="C249" s="16"/>
      <c r="D249" s="24"/>
      <c r="E249" s="24"/>
      <c r="F249" s="24"/>
      <c r="G249" s="24"/>
      <c r="H249" s="24"/>
      <c r="I249" s="13"/>
    </row>
    <row r="250" spans="1:9" ht="15">
      <c r="A250" s="68"/>
      <c r="B250" s="69"/>
      <c r="C250" s="16"/>
      <c r="D250" s="24"/>
      <c r="E250" s="24"/>
      <c r="F250" s="24"/>
      <c r="G250" s="24"/>
      <c r="H250" s="24"/>
      <c r="I250" s="13"/>
    </row>
    <row r="251" spans="1:9" ht="15">
      <c r="A251" s="71"/>
      <c r="B251" s="72"/>
      <c r="C251" s="16"/>
      <c r="D251" s="24"/>
      <c r="E251" s="24"/>
      <c r="F251" s="24"/>
      <c r="G251" s="24"/>
      <c r="H251" s="24"/>
      <c r="I251" s="13"/>
    </row>
    <row r="252" spans="1:9" ht="15">
      <c r="A252" s="71"/>
      <c r="B252" s="72"/>
      <c r="C252" s="16"/>
      <c r="D252" s="24"/>
      <c r="E252" s="24"/>
      <c r="F252" s="24"/>
      <c r="G252" s="24"/>
      <c r="H252" s="24"/>
      <c r="I252" s="13"/>
    </row>
    <row r="253" spans="1:9" ht="15">
      <c r="A253" s="71"/>
      <c r="B253" s="72"/>
      <c r="C253" s="16"/>
      <c r="D253" s="24"/>
      <c r="E253" s="24"/>
      <c r="F253" s="24"/>
      <c r="G253" s="24"/>
      <c r="H253" s="24"/>
      <c r="I253" s="13"/>
    </row>
    <row r="254" spans="1:9" ht="14.25">
      <c r="A254" s="79"/>
      <c r="B254" s="79"/>
      <c r="C254" s="64"/>
      <c r="D254" s="65"/>
      <c r="E254" s="65"/>
      <c r="F254" s="65"/>
      <c r="G254" s="65"/>
      <c r="H254" s="65"/>
      <c r="I254" s="13"/>
    </row>
    <row r="255" spans="1:9" ht="15">
      <c r="A255" s="68"/>
      <c r="B255" s="69"/>
      <c r="C255" s="16"/>
      <c r="D255" s="24"/>
      <c r="E255" s="24"/>
      <c r="F255" s="24"/>
      <c r="G255" s="24"/>
      <c r="H255" s="24"/>
      <c r="I255" s="13"/>
    </row>
    <row r="256" spans="1:9" ht="15">
      <c r="A256" s="69"/>
      <c r="B256" s="69"/>
      <c r="C256" s="16"/>
      <c r="D256" s="24"/>
      <c r="E256" s="24"/>
      <c r="F256" s="24"/>
      <c r="G256" s="24"/>
      <c r="H256" s="24"/>
      <c r="I256" s="13"/>
    </row>
    <row r="257" spans="1:9" ht="15">
      <c r="A257" s="69"/>
      <c r="B257" s="69"/>
      <c r="C257" s="16"/>
      <c r="D257" s="24"/>
      <c r="E257" s="24"/>
      <c r="F257" s="24"/>
      <c r="G257" s="24"/>
      <c r="H257" s="24"/>
      <c r="I257" s="13"/>
    </row>
    <row r="258" spans="1:9" ht="15">
      <c r="A258" s="68"/>
      <c r="B258" s="69"/>
      <c r="C258" s="16"/>
      <c r="D258" s="24"/>
      <c r="E258" s="24"/>
      <c r="F258" s="24"/>
      <c r="G258" s="24"/>
      <c r="H258" s="24"/>
      <c r="I258" s="13"/>
    </row>
    <row r="259" spans="1:9" ht="15">
      <c r="A259" s="70"/>
      <c r="B259" s="72"/>
      <c r="C259" s="16"/>
      <c r="D259" s="24"/>
      <c r="E259" s="24"/>
      <c r="F259" s="24"/>
      <c r="G259" s="24"/>
      <c r="H259" s="24"/>
      <c r="I259" s="13"/>
    </row>
    <row r="260" spans="1:9" ht="15">
      <c r="A260" s="68"/>
      <c r="B260" s="69"/>
      <c r="C260" s="16"/>
      <c r="D260" s="24"/>
      <c r="E260" s="24"/>
      <c r="F260" s="24"/>
      <c r="G260" s="24"/>
      <c r="H260" s="24"/>
      <c r="I260" s="13"/>
    </row>
    <row r="261" spans="1:9" ht="15">
      <c r="A261" s="69"/>
      <c r="B261" s="69"/>
      <c r="C261" s="16"/>
      <c r="D261" s="24"/>
      <c r="E261" s="24"/>
      <c r="F261" s="24"/>
      <c r="G261" s="24"/>
      <c r="H261" s="24"/>
      <c r="I261" s="13"/>
    </row>
    <row r="262" spans="1:9" ht="15">
      <c r="A262" s="68"/>
      <c r="B262" s="69"/>
      <c r="C262" s="16"/>
      <c r="D262" s="24"/>
      <c r="E262" s="24"/>
      <c r="F262" s="24"/>
      <c r="G262" s="24"/>
      <c r="H262" s="24"/>
      <c r="I262" s="13"/>
    </row>
    <row r="263" spans="1:9" ht="15">
      <c r="A263" s="71"/>
      <c r="B263" s="72"/>
      <c r="C263" s="16"/>
      <c r="D263" s="24"/>
      <c r="E263" s="24"/>
      <c r="F263" s="24"/>
      <c r="G263" s="24"/>
      <c r="H263" s="24"/>
      <c r="I263" s="13"/>
    </row>
    <row r="264" spans="1:9" ht="14.25">
      <c r="A264" s="79"/>
      <c r="B264" s="79"/>
      <c r="C264" s="64"/>
      <c r="D264" s="65"/>
      <c r="E264" s="65"/>
      <c r="F264" s="65"/>
      <c r="G264" s="65"/>
      <c r="H264" s="65"/>
      <c r="I264" s="13"/>
    </row>
    <row r="265" spans="1:9" ht="14.25">
      <c r="A265" s="79"/>
      <c r="B265" s="79"/>
      <c r="C265" s="64"/>
      <c r="D265" s="65"/>
      <c r="E265" s="65"/>
      <c r="F265" s="65"/>
      <c r="G265" s="65"/>
      <c r="H265" s="65"/>
      <c r="I265" s="13"/>
    </row>
    <row r="266" spans="1:9" ht="15">
      <c r="A266" s="68"/>
      <c r="B266" s="69"/>
      <c r="C266" s="16"/>
      <c r="D266" s="24"/>
      <c r="E266" s="24"/>
      <c r="F266" s="24"/>
      <c r="G266" s="24"/>
      <c r="H266" s="24"/>
      <c r="I266" s="13"/>
    </row>
    <row r="267" spans="1:9" ht="15">
      <c r="A267" s="69"/>
      <c r="B267" s="69"/>
      <c r="C267" s="16"/>
      <c r="D267" s="24"/>
      <c r="E267" s="24"/>
      <c r="F267" s="24"/>
      <c r="G267" s="24"/>
      <c r="H267" s="24"/>
      <c r="I267" s="13"/>
    </row>
    <row r="268" spans="1:9" ht="15">
      <c r="A268" s="69"/>
      <c r="B268" s="69"/>
      <c r="C268" s="16"/>
      <c r="D268" s="24"/>
      <c r="E268" s="24"/>
      <c r="F268" s="24"/>
      <c r="G268" s="24"/>
      <c r="H268" s="24"/>
      <c r="I268" s="13"/>
    </row>
    <row r="269" spans="1:9" ht="15">
      <c r="A269" s="70"/>
      <c r="B269" s="72"/>
      <c r="C269" s="16"/>
      <c r="D269" s="24"/>
      <c r="E269" s="24"/>
      <c r="F269" s="24"/>
      <c r="G269" s="24"/>
      <c r="H269" s="24"/>
      <c r="I269" s="13"/>
    </row>
    <row r="270" spans="1:9" ht="15">
      <c r="A270" s="68"/>
      <c r="B270" s="69"/>
      <c r="C270" s="16"/>
      <c r="D270" s="24"/>
      <c r="E270" s="24"/>
      <c r="F270" s="24"/>
      <c r="G270" s="24"/>
      <c r="H270" s="24"/>
      <c r="I270" s="13"/>
    </row>
    <row r="271" spans="1:9" ht="15">
      <c r="A271" s="68"/>
      <c r="B271" s="69"/>
      <c r="C271" s="16"/>
      <c r="D271" s="24"/>
      <c r="E271" s="24"/>
      <c r="F271" s="24"/>
      <c r="G271" s="24"/>
      <c r="H271" s="24"/>
      <c r="I271" s="13"/>
    </row>
    <row r="272" spans="1:9" ht="15">
      <c r="A272" s="69"/>
      <c r="B272" s="69"/>
      <c r="C272" s="16"/>
      <c r="D272" s="24"/>
      <c r="E272" s="24"/>
      <c r="F272" s="24"/>
      <c r="G272" s="24"/>
      <c r="H272" s="24"/>
      <c r="I272" s="13"/>
    </row>
    <row r="273" spans="1:9" ht="15">
      <c r="A273" s="68"/>
      <c r="B273" s="69"/>
      <c r="C273" s="16"/>
      <c r="D273" s="24"/>
      <c r="E273" s="24"/>
      <c r="F273" s="24"/>
      <c r="G273" s="24"/>
      <c r="H273" s="24"/>
      <c r="I273" s="13"/>
    </row>
    <row r="274" spans="1:9" ht="15">
      <c r="A274" s="71"/>
      <c r="B274" s="72"/>
      <c r="C274" s="16"/>
      <c r="D274" s="24"/>
      <c r="E274" s="24"/>
      <c r="F274" s="24"/>
      <c r="G274" s="24"/>
      <c r="H274" s="24"/>
      <c r="I274" s="13"/>
    </row>
    <row r="275" spans="1:9" ht="14.25">
      <c r="A275" s="79"/>
      <c r="B275" s="79"/>
      <c r="C275" s="64"/>
      <c r="D275" s="65"/>
      <c r="E275" s="65"/>
      <c r="F275" s="65"/>
      <c r="G275" s="65"/>
      <c r="H275" s="65"/>
      <c r="I275" s="65"/>
    </row>
    <row r="276" spans="1:9" ht="14.25">
      <c r="A276" s="85"/>
      <c r="B276" s="79"/>
      <c r="C276" s="64"/>
      <c r="D276" s="65"/>
      <c r="E276" s="65"/>
      <c r="F276" s="65"/>
      <c r="G276" s="65"/>
      <c r="H276" s="65"/>
      <c r="I276" s="13"/>
    </row>
    <row r="277" spans="1:10" ht="15">
      <c r="A277" s="68"/>
      <c r="B277" s="69"/>
      <c r="C277" s="16"/>
      <c r="D277" s="73"/>
      <c r="E277" s="73"/>
      <c r="F277" s="24"/>
      <c r="G277" s="24"/>
      <c r="H277" s="24"/>
      <c r="I277" s="13"/>
      <c r="J277" s="24"/>
    </row>
    <row r="278" spans="1:10" ht="15">
      <c r="A278" s="68"/>
      <c r="B278" s="69"/>
      <c r="C278" s="16"/>
      <c r="D278" s="73"/>
      <c r="E278" s="73"/>
      <c r="F278" s="24"/>
      <c r="G278" s="24"/>
      <c r="H278" s="24"/>
      <c r="I278" s="13"/>
      <c r="J278" s="24"/>
    </row>
    <row r="279" spans="1:10" ht="15">
      <c r="A279" s="68"/>
      <c r="B279" s="69"/>
      <c r="C279" s="16"/>
      <c r="D279" s="73"/>
      <c r="E279" s="73"/>
      <c r="F279" s="24"/>
      <c r="G279" s="24"/>
      <c r="H279" s="24"/>
      <c r="I279" s="13"/>
      <c r="J279" s="24"/>
    </row>
    <row r="280" spans="1:10" ht="15">
      <c r="A280" s="68"/>
      <c r="B280" s="69"/>
      <c r="C280" s="16"/>
      <c r="D280" s="73"/>
      <c r="E280" s="73"/>
      <c r="F280" s="24"/>
      <c r="G280" s="24"/>
      <c r="H280" s="24"/>
      <c r="I280" s="13"/>
      <c r="J280" s="24"/>
    </row>
    <row r="281" spans="1:9" ht="14.25">
      <c r="A281" s="85"/>
      <c r="B281" s="79"/>
      <c r="C281" s="64"/>
      <c r="D281" s="65"/>
      <c r="E281" s="65"/>
      <c r="F281" s="65"/>
      <c r="G281" s="65"/>
      <c r="H281" s="65"/>
      <c r="I281" s="13"/>
    </row>
    <row r="282" spans="1:9" ht="15">
      <c r="A282" s="68"/>
      <c r="B282" s="69"/>
      <c r="C282" s="16"/>
      <c r="D282" s="73"/>
      <c r="E282" s="73"/>
      <c r="F282" s="24"/>
      <c r="G282" s="24"/>
      <c r="H282" s="24"/>
      <c r="I282" s="13"/>
    </row>
    <row r="283" spans="1:9" ht="15">
      <c r="A283" s="68"/>
      <c r="B283" s="72"/>
      <c r="C283" s="16"/>
      <c r="D283" s="73"/>
      <c r="E283" s="73"/>
      <c r="F283" s="24"/>
      <c r="G283" s="24"/>
      <c r="H283" s="24"/>
      <c r="I283" s="13"/>
    </row>
    <row r="284" spans="1:9" ht="15">
      <c r="A284" s="68"/>
      <c r="B284" s="72"/>
      <c r="C284" s="16"/>
      <c r="D284" s="73"/>
      <c r="E284" s="73"/>
      <c r="F284" s="24"/>
      <c r="G284" s="24"/>
      <c r="H284" s="24"/>
      <c r="I284" s="13"/>
    </row>
    <row r="285" spans="1:9" ht="15">
      <c r="A285" s="68"/>
      <c r="B285" s="72"/>
      <c r="C285" s="16"/>
      <c r="D285" s="73"/>
      <c r="E285" s="73"/>
      <c r="F285" s="24"/>
      <c r="G285" s="24"/>
      <c r="H285" s="24"/>
      <c r="I285" s="13"/>
    </row>
    <row r="286" spans="1:9" ht="15">
      <c r="A286" s="71"/>
      <c r="B286" s="72"/>
      <c r="C286" s="16"/>
      <c r="D286" s="73"/>
      <c r="E286" s="73"/>
      <c r="F286" s="24"/>
      <c r="G286" s="24"/>
      <c r="H286" s="24"/>
      <c r="I286" s="13"/>
    </row>
    <row r="287" spans="1:9" ht="15">
      <c r="A287" s="68"/>
      <c r="B287" s="72"/>
      <c r="C287" s="16"/>
      <c r="D287" s="73"/>
      <c r="E287" s="73"/>
      <c r="F287" s="24"/>
      <c r="G287" s="24"/>
      <c r="H287" s="24"/>
      <c r="I287" s="13"/>
    </row>
    <row r="288" spans="1:9" ht="15">
      <c r="A288" s="71"/>
      <c r="B288" s="72"/>
      <c r="C288" s="16"/>
      <c r="D288" s="73"/>
      <c r="E288" s="73"/>
      <c r="F288" s="24"/>
      <c r="G288" s="24"/>
      <c r="H288" s="24"/>
      <c r="I288" s="13"/>
    </row>
    <row r="289" spans="1:9" ht="15">
      <c r="A289" s="68"/>
      <c r="B289" s="72"/>
      <c r="C289" s="16"/>
      <c r="D289" s="73"/>
      <c r="E289" s="73"/>
      <c r="F289" s="24"/>
      <c r="G289" s="24"/>
      <c r="H289" s="24"/>
      <c r="I289" s="13"/>
    </row>
    <row r="290" spans="1:9" ht="14.25">
      <c r="A290" s="85"/>
      <c r="B290" s="79"/>
      <c r="C290" s="64"/>
      <c r="D290" s="65"/>
      <c r="E290" s="65"/>
      <c r="F290" s="65"/>
      <c r="G290" s="65"/>
      <c r="H290" s="65"/>
      <c r="I290" s="13"/>
    </row>
    <row r="291" spans="1:9" ht="15">
      <c r="A291" s="68"/>
      <c r="B291" s="72"/>
      <c r="C291" s="16"/>
      <c r="D291" s="73"/>
      <c r="E291" s="73"/>
      <c r="F291" s="24"/>
      <c r="G291" s="24"/>
      <c r="H291" s="24"/>
      <c r="I291" s="13"/>
    </row>
    <row r="292" spans="1:9" ht="15">
      <c r="A292" s="68"/>
      <c r="B292" s="72"/>
      <c r="C292" s="16"/>
      <c r="D292" s="73"/>
      <c r="E292" s="73"/>
      <c r="F292" s="24"/>
      <c r="G292" s="24"/>
      <c r="H292" s="24"/>
      <c r="I292" s="13"/>
    </row>
    <row r="293" spans="1:9" ht="15">
      <c r="A293" s="68"/>
      <c r="B293" s="72"/>
      <c r="C293" s="16"/>
      <c r="D293" s="73"/>
      <c r="E293" s="73"/>
      <c r="F293" s="24"/>
      <c r="G293" s="24"/>
      <c r="H293" s="24"/>
      <c r="I293" s="13"/>
    </row>
    <row r="294" spans="1:9" ht="15">
      <c r="A294" s="68"/>
      <c r="B294" s="72"/>
      <c r="C294" s="16"/>
      <c r="D294" s="73"/>
      <c r="E294" s="73"/>
      <c r="F294" s="24"/>
      <c r="G294" s="24"/>
      <c r="H294" s="24"/>
      <c r="I294" s="13"/>
    </row>
    <row r="295" spans="1:9" ht="14.25">
      <c r="A295" s="79"/>
      <c r="B295" s="79"/>
      <c r="C295" s="64"/>
      <c r="D295" s="65"/>
      <c r="E295" s="65"/>
      <c r="F295" s="65"/>
      <c r="G295" s="65"/>
      <c r="H295" s="65"/>
      <c r="I295" s="13"/>
    </row>
    <row r="296" spans="1:10" ht="15">
      <c r="A296" s="69"/>
      <c r="B296" s="69"/>
      <c r="C296" s="16"/>
      <c r="D296" s="24"/>
      <c r="E296" s="24"/>
      <c r="F296" s="24"/>
      <c r="G296" s="24"/>
      <c r="H296" s="24"/>
      <c r="I296" s="13"/>
      <c r="J296" s="24"/>
    </row>
    <row r="297" spans="1:10" ht="15">
      <c r="A297" s="70"/>
      <c r="B297" s="72"/>
      <c r="C297" s="16"/>
      <c r="D297" s="24"/>
      <c r="E297" s="24"/>
      <c r="F297" s="24"/>
      <c r="G297" s="24"/>
      <c r="H297" s="24"/>
      <c r="I297" s="13"/>
      <c r="J297" s="24"/>
    </row>
    <row r="298" spans="1:10" ht="15">
      <c r="A298" s="70"/>
      <c r="B298" s="72"/>
      <c r="C298" s="16"/>
      <c r="D298" s="24"/>
      <c r="E298" s="24"/>
      <c r="F298" s="24"/>
      <c r="G298" s="24"/>
      <c r="H298" s="24"/>
      <c r="I298" s="13"/>
      <c r="J298" s="24"/>
    </row>
    <row r="299" spans="1:9" ht="14.25">
      <c r="A299" s="79"/>
      <c r="B299" s="79"/>
      <c r="C299" s="64"/>
      <c r="D299" s="65"/>
      <c r="E299" s="65"/>
      <c r="F299" s="65"/>
      <c r="G299" s="65"/>
      <c r="H299" s="65"/>
      <c r="I299" s="13"/>
    </row>
    <row r="300" spans="1:9" ht="15">
      <c r="A300" s="69"/>
      <c r="B300" s="69"/>
      <c r="C300" s="16"/>
      <c r="D300" s="24"/>
      <c r="E300" s="24"/>
      <c r="F300" s="24"/>
      <c r="G300" s="24"/>
      <c r="H300" s="24"/>
      <c r="I300" s="13"/>
    </row>
    <row r="301" spans="1:9" ht="15">
      <c r="A301" s="70"/>
      <c r="B301" s="72"/>
      <c r="C301" s="16"/>
      <c r="D301" s="24"/>
      <c r="E301" s="24"/>
      <c r="F301" s="24"/>
      <c r="G301" s="24"/>
      <c r="H301" s="24"/>
      <c r="I301" s="13"/>
    </row>
    <row r="302" spans="1:9" ht="15">
      <c r="A302" s="70"/>
      <c r="B302" s="72"/>
      <c r="C302" s="16"/>
      <c r="D302" s="24"/>
      <c r="E302" s="24"/>
      <c r="F302" s="24"/>
      <c r="G302" s="24"/>
      <c r="H302" s="24"/>
      <c r="I302" s="13"/>
    </row>
    <row r="303" spans="1:9" ht="14.25">
      <c r="A303" s="79"/>
      <c r="B303" s="79"/>
      <c r="C303" s="64"/>
      <c r="D303" s="65"/>
      <c r="E303" s="65"/>
      <c r="F303" s="65"/>
      <c r="G303" s="65"/>
      <c r="H303" s="65"/>
      <c r="I303" s="13"/>
    </row>
    <row r="304" spans="1:9" ht="15">
      <c r="A304" s="69"/>
      <c r="B304" s="69"/>
      <c r="C304" s="16"/>
      <c r="D304" s="24"/>
      <c r="E304" s="66"/>
      <c r="F304" s="24"/>
      <c r="G304" s="24"/>
      <c r="H304" s="24"/>
      <c r="I304" s="13"/>
    </row>
    <row r="305" spans="1:9" ht="15">
      <c r="A305" s="70"/>
      <c r="B305" s="72"/>
      <c r="C305" s="16"/>
      <c r="D305" s="24"/>
      <c r="E305" s="66"/>
      <c r="F305" s="24"/>
      <c r="G305" s="24"/>
      <c r="H305" s="24"/>
      <c r="I305" s="13"/>
    </row>
    <row r="306" spans="1:9" ht="15">
      <c r="A306" s="70"/>
      <c r="B306" s="72"/>
      <c r="C306" s="16"/>
      <c r="D306" s="24"/>
      <c r="E306" s="66"/>
      <c r="F306" s="24"/>
      <c r="G306" s="24"/>
      <c r="H306" s="24"/>
      <c r="I306" s="13"/>
    </row>
    <row r="307" spans="1:9" ht="15">
      <c r="A307" s="95"/>
      <c r="B307" s="79"/>
      <c r="C307" s="74"/>
      <c r="D307" s="75"/>
      <c r="E307" s="75"/>
      <c r="F307" s="75"/>
      <c r="G307" s="75"/>
      <c r="H307" s="75"/>
      <c r="I307" s="13"/>
    </row>
    <row r="308" spans="1:9" ht="15">
      <c r="A308" s="95"/>
      <c r="B308" s="79"/>
      <c r="C308" s="62"/>
      <c r="D308" s="22"/>
      <c r="E308" s="22"/>
      <c r="F308" s="22"/>
      <c r="G308" s="22"/>
      <c r="H308" s="22"/>
      <c r="I308" s="13"/>
    </row>
    <row r="309" spans="1:9" ht="15">
      <c r="A309" s="95"/>
      <c r="B309" s="79"/>
      <c r="C309" s="62"/>
      <c r="D309" s="22"/>
      <c r="E309" s="22"/>
      <c r="F309" s="22"/>
      <c r="G309" s="22"/>
      <c r="H309" s="22"/>
      <c r="I309" s="13"/>
    </row>
    <row r="310" spans="1:9" ht="15">
      <c r="A310" s="93"/>
      <c r="B310" s="69"/>
      <c r="C310" s="16"/>
      <c r="D310" s="24"/>
      <c r="E310" s="24"/>
      <c r="F310" s="24"/>
      <c r="G310" s="24"/>
      <c r="H310" s="24"/>
      <c r="I310" s="13"/>
    </row>
    <row r="311" spans="1:9" ht="15">
      <c r="A311" s="95"/>
      <c r="B311" s="79"/>
      <c r="C311" s="62"/>
      <c r="D311" s="22"/>
      <c r="E311" s="22"/>
      <c r="F311" s="22"/>
      <c r="G311" s="22"/>
      <c r="H311" s="22"/>
      <c r="I311" s="22"/>
    </row>
    <row r="312" spans="1:9" ht="15">
      <c r="A312" s="96"/>
      <c r="B312" s="69"/>
      <c r="C312" s="16"/>
      <c r="D312" s="24"/>
      <c r="E312" s="24"/>
      <c r="F312" s="24"/>
      <c r="G312" s="24"/>
      <c r="H312" s="24"/>
      <c r="I312" s="13"/>
    </row>
    <row r="313" spans="1:9" ht="15">
      <c r="A313" s="96"/>
      <c r="B313" s="69"/>
      <c r="C313" s="16"/>
      <c r="D313" s="24"/>
      <c r="E313" s="24"/>
      <c r="F313" s="24"/>
      <c r="G313" s="24"/>
      <c r="H313" s="24"/>
      <c r="I313" s="13"/>
    </row>
    <row r="314" spans="1:10" ht="15">
      <c r="A314" s="95"/>
      <c r="B314" s="79"/>
      <c r="C314" s="62"/>
      <c r="D314" s="22"/>
      <c r="E314" s="22"/>
      <c r="F314" s="22"/>
      <c r="G314" s="22"/>
      <c r="H314" s="22"/>
      <c r="I314" s="13"/>
      <c r="J314" s="20"/>
    </row>
    <row r="315" spans="1:9" ht="15">
      <c r="A315" s="97"/>
      <c r="B315" s="84"/>
      <c r="C315" s="62"/>
      <c r="D315" s="22"/>
      <c r="E315" s="22"/>
      <c r="F315" s="22"/>
      <c r="G315" s="22"/>
      <c r="H315" s="22"/>
      <c r="I315" s="13"/>
    </row>
    <row r="316" spans="1:9" s="26" customFormat="1" ht="15">
      <c r="A316" s="98"/>
      <c r="B316" s="72"/>
      <c r="C316" s="16"/>
      <c r="D316" s="99"/>
      <c r="E316" s="99"/>
      <c r="F316" s="24"/>
      <c r="G316" s="99"/>
      <c r="H316" s="99"/>
      <c r="I316" s="13"/>
    </row>
    <row r="317" spans="1:9" ht="14.25">
      <c r="A317" s="97"/>
      <c r="B317" s="79"/>
      <c r="C317" s="64"/>
      <c r="D317" s="65"/>
      <c r="E317" s="65"/>
      <c r="F317" s="65"/>
      <c r="G317" s="65"/>
      <c r="H317" s="65"/>
      <c r="I317" s="13"/>
    </row>
    <row r="318" spans="1:9" ht="15">
      <c r="A318" s="93"/>
      <c r="B318" s="69"/>
      <c r="C318" s="16"/>
      <c r="D318" s="24"/>
      <c r="E318" s="24"/>
      <c r="F318" s="24"/>
      <c r="G318" s="24"/>
      <c r="H318" s="24"/>
      <c r="I318" s="13"/>
    </row>
    <row r="319" spans="1:9" ht="15">
      <c r="A319" s="100"/>
      <c r="B319" s="79"/>
      <c r="C319" s="62"/>
      <c r="D319" s="22"/>
      <c r="E319" s="22"/>
      <c r="F319" s="22"/>
      <c r="G319" s="22"/>
      <c r="H319" s="22"/>
      <c r="I319" s="13"/>
    </row>
    <row r="320" spans="1:9" ht="15">
      <c r="A320" s="96"/>
      <c r="B320" s="69"/>
      <c r="C320" s="16"/>
      <c r="D320" s="24"/>
      <c r="E320" s="24"/>
      <c r="F320" s="24"/>
      <c r="G320" s="24"/>
      <c r="H320" s="24"/>
      <c r="I320" s="13"/>
    </row>
    <row r="321" spans="1:9" ht="15">
      <c r="A321" s="95"/>
      <c r="B321" s="79"/>
      <c r="C321" s="62"/>
      <c r="D321" s="22"/>
      <c r="E321" s="22"/>
      <c r="F321" s="22"/>
      <c r="G321" s="22"/>
      <c r="H321" s="22"/>
      <c r="I321" s="22"/>
    </row>
    <row r="322" spans="1:9" ht="15">
      <c r="A322" s="95"/>
      <c r="B322" s="79"/>
      <c r="C322" s="62"/>
      <c r="D322" s="22"/>
      <c r="E322" s="22"/>
      <c r="F322" s="22"/>
      <c r="G322" s="22"/>
      <c r="H322" s="22"/>
      <c r="I322" s="13"/>
    </row>
    <row r="323" spans="1:9" ht="15">
      <c r="A323" s="96"/>
      <c r="B323" s="69"/>
      <c r="C323" s="16"/>
      <c r="D323" s="24"/>
      <c r="E323" s="24"/>
      <c r="F323" s="66"/>
      <c r="G323" s="24"/>
      <c r="H323" s="24"/>
      <c r="I323" s="13"/>
    </row>
    <row r="324" spans="1:9" ht="15">
      <c r="A324" s="93"/>
      <c r="B324" s="69"/>
      <c r="C324" s="16"/>
      <c r="D324" s="24"/>
      <c r="E324" s="24"/>
      <c r="F324" s="24"/>
      <c r="G324" s="24"/>
      <c r="H324" s="24"/>
      <c r="I324" s="13"/>
    </row>
    <row r="325" spans="1:11" ht="15">
      <c r="A325" s="96"/>
      <c r="B325" s="69"/>
      <c r="C325" s="16"/>
      <c r="D325" s="24"/>
      <c r="E325" s="24"/>
      <c r="F325" s="66"/>
      <c r="G325" s="66"/>
      <c r="H325" s="24"/>
      <c r="I325" s="13"/>
      <c r="K325" s="20"/>
    </row>
    <row r="326" spans="1:9" ht="15">
      <c r="A326" s="96"/>
      <c r="B326" s="69"/>
      <c r="C326" s="16"/>
      <c r="D326" s="24"/>
      <c r="E326" s="24"/>
      <c r="F326" s="24"/>
      <c r="G326" s="24"/>
      <c r="H326" s="24"/>
      <c r="I326" s="13"/>
    </row>
    <row r="327" spans="1:9" ht="15">
      <c r="A327" s="101"/>
      <c r="B327" s="69"/>
      <c r="C327" s="16"/>
      <c r="D327" s="24"/>
      <c r="E327" s="24"/>
      <c r="F327" s="24"/>
      <c r="G327" s="24"/>
      <c r="H327" s="24"/>
      <c r="I327" s="13"/>
    </row>
    <row r="328" spans="1:9" ht="15">
      <c r="A328" s="96"/>
      <c r="B328" s="69"/>
      <c r="C328" s="16"/>
      <c r="D328" s="24"/>
      <c r="E328" s="24"/>
      <c r="F328" s="24"/>
      <c r="G328" s="24"/>
      <c r="H328" s="24"/>
      <c r="I328" s="13"/>
    </row>
    <row r="329" spans="1:9" ht="15">
      <c r="A329" s="95"/>
      <c r="B329" s="79"/>
      <c r="C329" s="62"/>
      <c r="D329" s="22"/>
      <c r="E329" s="22"/>
      <c r="F329" s="22"/>
      <c r="G329" s="22"/>
      <c r="H329" s="22"/>
      <c r="I329" s="13"/>
    </row>
    <row r="330" spans="1:9" ht="15">
      <c r="A330" s="70"/>
      <c r="B330" s="72"/>
      <c r="C330" s="16"/>
      <c r="D330" s="24"/>
      <c r="E330" s="24"/>
      <c r="F330" s="24"/>
      <c r="G330" s="24"/>
      <c r="H330" s="24"/>
      <c r="I330" s="13"/>
    </row>
    <row r="331" spans="1:9" ht="15">
      <c r="A331" s="70"/>
      <c r="B331" s="72"/>
      <c r="C331" s="16"/>
      <c r="D331" s="24"/>
      <c r="E331" s="24"/>
      <c r="F331" s="24"/>
      <c r="G331" s="24"/>
      <c r="H331" s="24"/>
      <c r="I331" s="13"/>
    </row>
    <row r="332" spans="1:9" ht="15">
      <c r="A332" s="95"/>
      <c r="B332" s="79"/>
      <c r="C332" s="62"/>
      <c r="D332" s="22"/>
      <c r="E332" s="22"/>
      <c r="F332" s="22"/>
      <c r="G332" s="22"/>
      <c r="H332" s="22"/>
      <c r="I332" s="13"/>
    </row>
    <row r="333" spans="1:9" ht="15">
      <c r="A333" s="93"/>
      <c r="B333" s="69"/>
      <c r="C333" s="16"/>
      <c r="D333" s="24"/>
      <c r="E333" s="24"/>
      <c r="F333" s="24"/>
      <c r="G333" s="24"/>
      <c r="H333" s="24"/>
      <c r="I333" s="13"/>
    </row>
    <row r="334" spans="1:9" ht="15">
      <c r="A334" s="93"/>
      <c r="B334" s="69"/>
      <c r="C334" s="16"/>
      <c r="D334" s="24"/>
      <c r="E334" s="24"/>
      <c r="F334" s="24"/>
      <c r="G334" s="24"/>
      <c r="H334" s="24"/>
      <c r="I334" s="13"/>
    </row>
    <row r="335" spans="1:9" ht="15">
      <c r="A335" s="93"/>
      <c r="B335" s="69"/>
      <c r="C335" s="16"/>
      <c r="D335" s="24"/>
      <c r="E335" s="24"/>
      <c r="F335" s="24"/>
      <c r="G335" s="66"/>
      <c r="H335" s="66"/>
      <c r="I335" s="13"/>
    </row>
    <row r="336" spans="1:9" ht="15">
      <c r="A336" s="70"/>
      <c r="B336" s="72"/>
      <c r="C336" s="16"/>
      <c r="D336" s="24"/>
      <c r="E336" s="24"/>
      <c r="F336" s="24"/>
      <c r="G336" s="66"/>
      <c r="H336" s="66"/>
      <c r="I336" s="13"/>
    </row>
    <row r="337" spans="1:9" ht="15">
      <c r="A337" s="70"/>
      <c r="B337" s="72"/>
      <c r="C337" s="16"/>
      <c r="D337" s="24"/>
      <c r="E337" s="24"/>
      <c r="F337" s="24"/>
      <c r="G337" s="66"/>
      <c r="H337" s="66"/>
      <c r="I337" s="13"/>
    </row>
    <row r="338" spans="1:9" ht="15">
      <c r="A338" s="95"/>
      <c r="B338" s="79"/>
      <c r="C338" s="62"/>
      <c r="D338" s="22"/>
      <c r="E338" s="22"/>
      <c r="F338" s="22"/>
      <c r="G338" s="22"/>
      <c r="H338" s="22"/>
      <c r="I338" s="22"/>
    </row>
    <row r="339" spans="1:9" ht="15">
      <c r="A339" s="93"/>
      <c r="B339" s="69"/>
      <c r="C339" s="16"/>
      <c r="D339" s="24"/>
      <c r="E339" s="24"/>
      <c r="F339" s="24"/>
      <c r="G339" s="24"/>
      <c r="H339" s="24"/>
      <c r="I339" s="13"/>
    </row>
    <row r="340" spans="1:9" ht="15">
      <c r="A340" s="70"/>
      <c r="B340" s="72"/>
      <c r="C340" s="16"/>
      <c r="D340" s="24"/>
      <c r="E340" s="24"/>
      <c r="F340" s="24"/>
      <c r="G340" s="24"/>
      <c r="H340" s="24"/>
      <c r="I340" s="13"/>
    </row>
    <row r="341" spans="1:9" ht="15">
      <c r="A341" s="95"/>
      <c r="B341" s="79"/>
      <c r="C341" s="62"/>
      <c r="D341" s="22"/>
      <c r="E341" s="22"/>
      <c r="F341" s="22"/>
      <c r="G341" s="22"/>
      <c r="H341" s="22"/>
      <c r="I341" s="22"/>
    </row>
    <row r="342" spans="1:10" ht="15">
      <c r="A342" s="93"/>
      <c r="B342" s="69"/>
      <c r="C342" s="16"/>
      <c r="D342" s="24"/>
      <c r="E342" s="24"/>
      <c r="F342" s="24"/>
      <c r="G342" s="24"/>
      <c r="H342" s="24"/>
      <c r="I342" s="102"/>
      <c r="J342" s="14"/>
    </row>
    <row r="343" spans="1:9" ht="15">
      <c r="A343" s="95"/>
      <c r="B343" s="79"/>
      <c r="C343" s="76"/>
      <c r="D343" s="31"/>
      <c r="E343" s="31"/>
      <c r="F343" s="31"/>
      <c r="G343" s="22"/>
      <c r="H343" s="31"/>
      <c r="I343" s="13"/>
    </row>
    <row r="344" spans="1:10" ht="15">
      <c r="A344" s="93"/>
      <c r="B344" s="72"/>
      <c r="C344" s="16"/>
      <c r="D344" s="24"/>
      <c r="E344" s="24"/>
      <c r="F344" s="24"/>
      <c r="G344" s="66"/>
      <c r="H344" s="66"/>
      <c r="I344" s="13"/>
      <c r="J344" s="30"/>
    </row>
    <row r="345" spans="1:9" ht="15">
      <c r="A345" s="95"/>
      <c r="B345" s="79"/>
      <c r="C345" s="62"/>
      <c r="D345" s="28"/>
      <c r="E345" s="28"/>
      <c r="F345" s="28"/>
      <c r="G345" s="28"/>
      <c r="H345" s="28"/>
      <c r="I345" s="28"/>
    </row>
    <row r="346" spans="1:9" ht="15">
      <c r="A346" s="95"/>
      <c r="B346" s="79"/>
      <c r="C346" s="62"/>
      <c r="D346" s="22"/>
      <c r="E346" s="22"/>
      <c r="F346" s="22"/>
      <c r="G346" s="22"/>
      <c r="H346" s="22"/>
      <c r="I346" s="13"/>
    </row>
    <row r="347" spans="1:9" ht="15">
      <c r="A347" s="93"/>
      <c r="B347" s="69"/>
      <c r="C347" s="16"/>
      <c r="D347" s="24"/>
      <c r="E347" s="24"/>
      <c r="F347" s="24"/>
      <c r="G347" s="24"/>
      <c r="H347" s="24"/>
      <c r="I347" s="13"/>
    </row>
    <row r="348" spans="1:9" ht="15">
      <c r="A348" s="93"/>
      <c r="B348" s="69"/>
      <c r="C348" s="16"/>
      <c r="D348" s="24"/>
      <c r="E348" s="24"/>
      <c r="F348" s="24"/>
      <c r="G348" s="24"/>
      <c r="H348" s="24"/>
      <c r="I348" s="13"/>
    </row>
    <row r="349" spans="1:9" ht="15">
      <c r="A349" s="93"/>
      <c r="B349" s="69"/>
      <c r="C349" s="16"/>
      <c r="D349" s="24"/>
      <c r="E349" s="24"/>
      <c r="F349" s="24"/>
      <c r="G349" s="24"/>
      <c r="H349" s="24"/>
      <c r="I349" s="13"/>
    </row>
    <row r="350" spans="1:9" ht="15">
      <c r="A350" s="95"/>
      <c r="B350" s="79"/>
      <c r="C350" s="62"/>
      <c r="D350" s="22"/>
      <c r="E350" s="22"/>
      <c r="F350" s="22"/>
      <c r="G350" s="22"/>
      <c r="H350" s="22"/>
      <c r="I350" s="13"/>
    </row>
    <row r="351" spans="1:9" ht="15">
      <c r="A351" s="96"/>
      <c r="B351" s="69"/>
      <c r="C351" s="16"/>
      <c r="D351" s="24"/>
      <c r="E351" s="24"/>
      <c r="F351" s="24"/>
      <c r="G351" s="24"/>
      <c r="H351" s="24"/>
      <c r="I351" s="13"/>
    </row>
    <row r="352" spans="1:9" ht="15">
      <c r="A352" s="96"/>
      <c r="B352" s="69"/>
      <c r="C352" s="16"/>
      <c r="D352" s="24"/>
      <c r="E352" s="24"/>
      <c r="F352" s="24"/>
      <c r="G352" s="24"/>
      <c r="H352" s="24"/>
      <c r="I352" s="13"/>
    </row>
    <row r="353" spans="1:9" ht="15">
      <c r="A353" s="93"/>
      <c r="B353" s="69"/>
      <c r="C353" s="16"/>
      <c r="D353" s="24"/>
      <c r="E353" s="24"/>
      <c r="F353" s="24"/>
      <c r="G353" s="24"/>
      <c r="H353" s="24"/>
      <c r="I353" s="13"/>
    </row>
    <row r="354" spans="1:9" ht="15">
      <c r="A354" s="95"/>
      <c r="B354" s="79"/>
      <c r="C354" s="62"/>
      <c r="D354" s="22"/>
      <c r="E354" s="22"/>
      <c r="F354" s="22"/>
      <c r="G354" s="22"/>
      <c r="H354" s="22"/>
      <c r="I354" s="13"/>
    </row>
    <row r="355" spans="1:9" ht="15">
      <c r="A355" s="93"/>
      <c r="B355" s="69"/>
      <c r="C355" s="16"/>
      <c r="D355" s="24"/>
      <c r="E355" s="24"/>
      <c r="F355" s="24"/>
      <c r="G355" s="24"/>
      <c r="H355" s="24"/>
      <c r="I355" s="13"/>
    </row>
    <row r="356" spans="1:9" ht="15">
      <c r="A356" s="93"/>
      <c r="B356" s="69"/>
      <c r="C356" s="16"/>
      <c r="D356" s="24"/>
      <c r="E356" s="24"/>
      <c r="F356" s="24"/>
      <c r="G356" s="24"/>
      <c r="H356" s="24"/>
      <c r="I356" s="13"/>
    </row>
    <row r="357" spans="1:9" ht="15">
      <c r="A357" s="93"/>
      <c r="B357" s="69"/>
      <c r="C357" s="16"/>
      <c r="D357" s="24"/>
      <c r="E357" s="24"/>
      <c r="F357" s="24"/>
      <c r="G357" s="24"/>
      <c r="H357" s="24"/>
      <c r="I357" s="13"/>
    </row>
    <row r="358" spans="1:9" ht="15">
      <c r="A358" s="93"/>
      <c r="B358" s="69"/>
      <c r="C358" s="16"/>
      <c r="D358" s="24"/>
      <c r="E358" s="24"/>
      <c r="F358" s="24"/>
      <c r="G358" s="24"/>
      <c r="H358" s="24"/>
      <c r="I358" s="13"/>
    </row>
    <row r="359" spans="1:9" ht="15">
      <c r="A359" s="93"/>
      <c r="B359" s="69"/>
      <c r="C359" s="16"/>
      <c r="D359" s="24"/>
      <c r="E359" s="24"/>
      <c r="F359" s="24"/>
      <c r="G359" s="24"/>
      <c r="H359" s="24"/>
      <c r="I359" s="13"/>
    </row>
    <row r="360" spans="1:9" ht="15">
      <c r="A360" s="70"/>
      <c r="B360" s="72"/>
      <c r="C360" s="16"/>
      <c r="D360" s="24"/>
      <c r="E360" s="24"/>
      <c r="F360" s="24"/>
      <c r="G360" s="24"/>
      <c r="H360" s="24"/>
      <c r="I360" s="13"/>
    </row>
    <row r="361" spans="1:9" ht="15">
      <c r="A361" s="95"/>
      <c r="B361" s="79"/>
      <c r="C361" s="62"/>
      <c r="D361" s="22"/>
      <c r="E361" s="22"/>
      <c r="F361" s="22"/>
      <c r="G361" s="22"/>
      <c r="H361" s="22"/>
      <c r="I361" s="13"/>
    </row>
    <row r="362" spans="1:9" ht="15">
      <c r="A362" s="93"/>
      <c r="B362" s="69"/>
      <c r="C362" s="16"/>
      <c r="D362" s="24"/>
      <c r="E362" s="24"/>
      <c r="F362" s="24"/>
      <c r="G362" s="24"/>
      <c r="H362" s="24"/>
      <c r="I362" s="13"/>
    </row>
    <row r="363" spans="1:9" ht="15">
      <c r="A363" s="93"/>
      <c r="B363" s="69"/>
      <c r="C363" s="16"/>
      <c r="D363" s="73"/>
      <c r="E363" s="24"/>
      <c r="F363" s="24"/>
      <c r="G363" s="24"/>
      <c r="H363" s="24"/>
      <c r="I363" s="13"/>
    </row>
    <row r="364" spans="1:9" ht="15">
      <c r="A364" s="93"/>
      <c r="B364" s="69"/>
      <c r="C364" s="16"/>
      <c r="D364" s="24"/>
      <c r="E364" s="24"/>
      <c r="F364" s="24"/>
      <c r="G364" s="24"/>
      <c r="H364" s="24"/>
      <c r="I364" s="13"/>
    </row>
    <row r="365" spans="1:9" ht="15">
      <c r="A365" s="93"/>
      <c r="B365" s="69"/>
      <c r="C365" s="16"/>
      <c r="D365" s="24"/>
      <c r="E365" s="24"/>
      <c r="F365" s="24"/>
      <c r="G365" s="24"/>
      <c r="H365" s="24"/>
      <c r="I365" s="13"/>
    </row>
    <row r="366" spans="1:9" ht="15">
      <c r="A366" s="93"/>
      <c r="B366" s="69"/>
      <c r="C366" s="16"/>
      <c r="D366" s="24"/>
      <c r="E366" s="24"/>
      <c r="F366" s="24"/>
      <c r="G366" s="24"/>
      <c r="H366" s="24"/>
      <c r="I366" s="13"/>
    </row>
    <row r="367" spans="1:9" ht="15">
      <c r="A367" s="93"/>
      <c r="B367" s="69"/>
      <c r="C367" s="16"/>
      <c r="D367" s="24"/>
      <c r="E367" s="24"/>
      <c r="F367" s="24"/>
      <c r="G367" s="24"/>
      <c r="H367" s="24"/>
      <c r="I367" s="13"/>
    </row>
    <row r="368" spans="1:9" ht="15">
      <c r="A368" s="96"/>
      <c r="B368" s="69"/>
      <c r="C368" s="16"/>
      <c r="D368" s="24"/>
      <c r="E368" s="24"/>
      <c r="F368" s="24"/>
      <c r="G368" s="24"/>
      <c r="H368" s="24"/>
      <c r="I368" s="13"/>
    </row>
    <row r="369" spans="1:9" ht="15">
      <c r="A369" s="96"/>
      <c r="B369" s="69"/>
      <c r="C369" s="16"/>
      <c r="D369" s="24"/>
      <c r="E369" s="24"/>
      <c r="F369" s="24"/>
      <c r="G369" s="24"/>
      <c r="H369" s="24"/>
      <c r="I369" s="13"/>
    </row>
    <row r="370" spans="1:9" ht="15">
      <c r="A370" s="96"/>
      <c r="B370" s="69"/>
      <c r="C370" s="16"/>
      <c r="D370" s="24"/>
      <c r="E370" s="24"/>
      <c r="F370" s="24"/>
      <c r="G370" s="24"/>
      <c r="H370" s="24"/>
      <c r="I370" s="13"/>
    </row>
    <row r="371" spans="1:9" ht="15">
      <c r="A371" s="96"/>
      <c r="B371" s="69"/>
      <c r="C371" s="16"/>
      <c r="D371" s="24"/>
      <c r="E371" s="24"/>
      <c r="F371" s="24"/>
      <c r="G371" s="24"/>
      <c r="H371" s="24"/>
      <c r="I371" s="13"/>
    </row>
    <row r="372" spans="1:9" ht="15">
      <c r="A372" s="96"/>
      <c r="B372" s="69"/>
      <c r="C372" s="16"/>
      <c r="D372" s="24"/>
      <c r="E372" s="24"/>
      <c r="F372" s="24"/>
      <c r="G372" s="24"/>
      <c r="H372" s="24"/>
      <c r="I372" s="13"/>
    </row>
    <row r="373" spans="1:9" ht="15">
      <c r="A373" s="95"/>
      <c r="B373" s="79"/>
      <c r="C373" s="62"/>
      <c r="D373" s="22"/>
      <c r="E373" s="22"/>
      <c r="F373" s="22"/>
      <c r="G373" s="22"/>
      <c r="H373" s="22"/>
      <c r="I373" s="13"/>
    </row>
    <row r="374" spans="1:9" ht="15">
      <c r="A374" s="93"/>
      <c r="B374" s="69"/>
      <c r="C374" s="16"/>
      <c r="D374" s="24"/>
      <c r="E374" s="24"/>
      <c r="F374" s="24"/>
      <c r="G374" s="24"/>
      <c r="H374" s="24"/>
      <c r="I374" s="13"/>
    </row>
    <row r="375" spans="1:9" ht="15">
      <c r="A375" s="93"/>
      <c r="B375" s="69"/>
      <c r="C375" s="16"/>
      <c r="D375" s="24"/>
      <c r="E375" s="24"/>
      <c r="F375" s="24"/>
      <c r="G375" s="24"/>
      <c r="H375" s="24"/>
      <c r="I375" s="13"/>
    </row>
    <row r="376" spans="1:9" ht="15">
      <c r="A376" s="70"/>
      <c r="B376" s="72"/>
      <c r="C376" s="16"/>
      <c r="D376" s="24"/>
      <c r="E376" s="24"/>
      <c r="F376" s="24"/>
      <c r="G376" s="24"/>
      <c r="H376" s="24"/>
      <c r="I376" s="13"/>
    </row>
    <row r="377" spans="1:9" ht="15">
      <c r="A377" s="95"/>
      <c r="B377" s="79"/>
      <c r="C377" s="62"/>
      <c r="D377" s="22"/>
      <c r="E377" s="22"/>
      <c r="F377" s="22"/>
      <c r="G377" s="22"/>
      <c r="H377" s="22"/>
      <c r="I377" s="13"/>
    </row>
    <row r="378" spans="1:9" ht="15">
      <c r="A378" s="93"/>
      <c r="B378" s="69"/>
      <c r="C378" s="16"/>
      <c r="D378" s="24"/>
      <c r="E378" s="24"/>
      <c r="F378" s="24"/>
      <c r="G378" s="24"/>
      <c r="H378" s="24"/>
      <c r="I378" s="13"/>
    </row>
    <row r="379" spans="1:9" ht="15">
      <c r="A379" s="93"/>
      <c r="B379" s="69"/>
      <c r="C379" s="16"/>
      <c r="D379" s="24"/>
      <c r="E379" s="24"/>
      <c r="F379" s="24"/>
      <c r="G379" s="24"/>
      <c r="H379" s="24"/>
      <c r="I379" s="13"/>
    </row>
    <row r="380" spans="1:9" ht="15">
      <c r="A380" s="103"/>
      <c r="B380" s="69"/>
      <c r="C380" s="16"/>
      <c r="D380" s="24"/>
      <c r="E380" s="24"/>
      <c r="F380" s="24"/>
      <c r="G380" s="24"/>
      <c r="H380" s="24"/>
      <c r="I380" s="13"/>
    </row>
    <row r="381" spans="1:9" ht="15">
      <c r="A381" s="95"/>
      <c r="B381" s="79"/>
      <c r="C381" s="62"/>
      <c r="D381" s="22"/>
      <c r="E381" s="22"/>
      <c r="F381" s="22"/>
      <c r="G381" s="22"/>
      <c r="H381" s="22"/>
      <c r="I381" s="13"/>
    </row>
    <row r="382" spans="1:9" ht="15">
      <c r="A382" s="93"/>
      <c r="B382" s="69"/>
      <c r="C382" s="16"/>
      <c r="D382" s="24"/>
      <c r="E382" s="24"/>
      <c r="F382" s="24"/>
      <c r="G382" s="24"/>
      <c r="H382" s="24"/>
      <c r="I382" s="13"/>
    </row>
    <row r="383" spans="1:9" ht="15">
      <c r="A383" s="93"/>
      <c r="B383" s="69"/>
      <c r="C383" s="16"/>
      <c r="D383" s="24"/>
      <c r="E383" s="24"/>
      <c r="F383" s="24"/>
      <c r="G383" s="24"/>
      <c r="H383" s="24"/>
      <c r="I383" s="13"/>
    </row>
    <row r="384" spans="1:9" ht="15">
      <c r="A384" s="103"/>
      <c r="B384" s="69"/>
      <c r="C384" s="16"/>
      <c r="D384" s="24"/>
      <c r="E384" s="24"/>
      <c r="F384" s="24"/>
      <c r="G384" s="24"/>
      <c r="H384" s="24"/>
      <c r="I384" s="13"/>
    </row>
    <row r="385" spans="1:9" ht="15">
      <c r="A385" s="95"/>
      <c r="B385" s="79"/>
      <c r="C385" s="62"/>
      <c r="D385" s="22"/>
      <c r="E385" s="22"/>
      <c r="F385" s="22"/>
      <c r="G385" s="22"/>
      <c r="H385" s="22"/>
      <c r="I385" s="13"/>
    </row>
    <row r="386" spans="1:9" ht="15">
      <c r="A386" s="93"/>
      <c r="B386" s="69"/>
      <c r="C386" s="16"/>
      <c r="D386" s="24"/>
      <c r="E386" s="24"/>
      <c r="F386" s="24"/>
      <c r="G386" s="24"/>
      <c r="H386" s="24"/>
      <c r="I386" s="13"/>
    </row>
    <row r="387" spans="1:9" ht="15">
      <c r="A387" s="96"/>
      <c r="B387" s="69"/>
      <c r="C387" s="16"/>
      <c r="D387" s="24"/>
      <c r="E387" s="24"/>
      <c r="F387" s="24"/>
      <c r="G387" s="24"/>
      <c r="H387" s="24"/>
      <c r="I387" s="13"/>
    </row>
    <row r="388" spans="1:9" ht="15">
      <c r="A388" s="95"/>
      <c r="B388" s="79"/>
      <c r="C388" s="62"/>
      <c r="D388" s="22"/>
      <c r="E388" s="22"/>
      <c r="F388" s="22"/>
      <c r="G388" s="22"/>
      <c r="H388" s="22"/>
      <c r="I388" s="13"/>
    </row>
    <row r="389" spans="1:9" ht="15">
      <c r="A389" s="93"/>
      <c r="B389" s="69"/>
      <c r="C389" s="16"/>
      <c r="D389" s="24"/>
      <c r="E389" s="24"/>
      <c r="F389" s="24"/>
      <c r="G389" s="24"/>
      <c r="H389" s="24"/>
      <c r="I389" s="13"/>
    </row>
    <row r="390" spans="1:9" ht="15">
      <c r="A390" s="95"/>
      <c r="B390" s="79"/>
      <c r="C390" s="62"/>
      <c r="D390" s="22"/>
      <c r="E390" s="22"/>
      <c r="F390" s="22"/>
      <c r="G390" s="22"/>
      <c r="H390" s="22"/>
      <c r="I390" s="13"/>
    </row>
    <row r="391" spans="1:9" ht="15">
      <c r="A391" s="93"/>
      <c r="B391" s="69"/>
      <c r="C391" s="16"/>
      <c r="D391" s="24"/>
      <c r="E391" s="24"/>
      <c r="F391" s="24"/>
      <c r="G391" s="24"/>
      <c r="H391" s="24"/>
      <c r="I391" s="13"/>
    </row>
    <row r="392" spans="1:9" ht="15">
      <c r="A392" s="93"/>
      <c r="B392" s="69"/>
      <c r="C392" s="16"/>
      <c r="D392" s="24"/>
      <c r="E392" s="24"/>
      <c r="F392" s="24"/>
      <c r="G392" s="24"/>
      <c r="H392" s="24"/>
      <c r="I392" s="13"/>
    </row>
    <row r="393" spans="1:9" ht="15">
      <c r="A393" s="93"/>
      <c r="B393" s="69"/>
      <c r="C393" s="16"/>
      <c r="D393" s="24"/>
      <c r="E393" s="24"/>
      <c r="F393" s="24"/>
      <c r="G393" s="24"/>
      <c r="H393" s="24"/>
      <c r="I393" s="13"/>
    </row>
    <row r="394" spans="1:9" ht="15">
      <c r="A394" s="93"/>
      <c r="B394" s="69"/>
      <c r="C394" s="16"/>
      <c r="D394" s="24"/>
      <c r="E394" s="24"/>
      <c r="F394" s="24"/>
      <c r="G394" s="24"/>
      <c r="H394" s="24"/>
      <c r="I394" s="13"/>
    </row>
    <row r="395" spans="1:9" ht="15">
      <c r="A395" s="93"/>
      <c r="B395" s="69"/>
      <c r="C395" s="16"/>
      <c r="D395" s="24"/>
      <c r="E395" s="24"/>
      <c r="F395" s="24"/>
      <c r="G395" s="24"/>
      <c r="H395" s="24"/>
      <c r="I395" s="13"/>
    </row>
    <row r="396" spans="1:9" ht="15">
      <c r="A396" s="93"/>
      <c r="B396" s="69"/>
      <c r="C396" s="16"/>
      <c r="D396" s="24"/>
      <c r="E396" s="24"/>
      <c r="F396" s="24"/>
      <c r="G396" s="24"/>
      <c r="H396" s="24"/>
      <c r="I396" s="13"/>
    </row>
    <row r="397" spans="1:9" ht="15">
      <c r="A397" s="93"/>
      <c r="B397" s="69"/>
      <c r="C397" s="16"/>
      <c r="D397" s="24"/>
      <c r="E397" s="24"/>
      <c r="F397" s="66"/>
      <c r="G397" s="24"/>
      <c r="H397" s="24"/>
      <c r="I397" s="13"/>
    </row>
    <row r="398" spans="1:9" ht="15">
      <c r="A398" s="100"/>
      <c r="B398" s="79"/>
      <c r="C398" s="62"/>
      <c r="D398" s="22"/>
      <c r="E398" s="22"/>
      <c r="F398" s="22"/>
      <c r="G398" s="22"/>
      <c r="H398" s="22"/>
      <c r="I398" s="13"/>
    </row>
    <row r="399" spans="1:9" ht="15">
      <c r="A399" s="96"/>
      <c r="B399" s="69"/>
      <c r="C399" s="16"/>
      <c r="D399" s="24"/>
      <c r="E399" s="24"/>
      <c r="F399" s="24"/>
      <c r="G399" s="24"/>
      <c r="H399" s="24"/>
      <c r="I399" s="13"/>
    </row>
    <row r="400" spans="1:9" ht="15">
      <c r="A400" s="90"/>
      <c r="B400" s="72"/>
      <c r="C400" s="16"/>
      <c r="D400" s="24"/>
      <c r="E400" s="24"/>
      <c r="F400" s="24"/>
      <c r="G400" s="24"/>
      <c r="H400" s="24"/>
      <c r="I400" s="13"/>
    </row>
    <row r="401" spans="1:9" ht="15">
      <c r="A401" s="96"/>
      <c r="B401" s="69"/>
      <c r="C401" s="16"/>
      <c r="D401" s="24"/>
      <c r="E401" s="24"/>
      <c r="F401" s="24"/>
      <c r="G401" s="24"/>
      <c r="H401" s="24"/>
      <c r="I401" s="13"/>
    </row>
    <row r="402" spans="1:9" ht="15">
      <c r="A402" s="90"/>
      <c r="B402" s="72"/>
      <c r="C402" s="16"/>
      <c r="D402" s="24"/>
      <c r="E402" s="24"/>
      <c r="F402" s="24"/>
      <c r="G402" s="24"/>
      <c r="H402" s="24"/>
      <c r="I402" s="13"/>
    </row>
    <row r="403" spans="1:9" ht="15">
      <c r="A403" s="95"/>
      <c r="B403" s="79"/>
      <c r="C403" s="62"/>
      <c r="D403" s="22"/>
      <c r="E403" s="22"/>
      <c r="F403" s="22"/>
      <c r="G403" s="22"/>
      <c r="H403" s="22"/>
      <c r="I403" s="13"/>
    </row>
    <row r="404" spans="1:9" ht="15">
      <c r="A404" s="95"/>
      <c r="B404" s="79"/>
      <c r="C404" s="62"/>
      <c r="D404" s="22"/>
      <c r="E404" s="22"/>
      <c r="F404" s="22"/>
      <c r="G404" s="22"/>
      <c r="H404" s="22"/>
      <c r="I404" s="13"/>
    </row>
    <row r="405" spans="1:9" ht="15">
      <c r="A405" s="70"/>
      <c r="B405" s="72"/>
      <c r="C405" s="16"/>
      <c r="D405" s="99"/>
      <c r="E405" s="99"/>
      <c r="F405" s="24"/>
      <c r="G405" s="99"/>
      <c r="H405" s="99"/>
      <c r="I405" s="13"/>
    </row>
    <row r="406" spans="1:9" ht="15">
      <c r="A406" s="93"/>
      <c r="B406" s="69"/>
      <c r="C406" s="16"/>
      <c r="D406" s="24"/>
      <c r="E406" s="24"/>
      <c r="F406" s="24"/>
      <c r="G406" s="24"/>
      <c r="H406" s="24"/>
      <c r="I406" s="13"/>
    </row>
    <row r="407" spans="1:9" ht="15">
      <c r="A407" s="95"/>
      <c r="B407" s="79"/>
      <c r="C407" s="62"/>
      <c r="D407" s="22"/>
      <c r="E407" s="22"/>
      <c r="F407" s="22"/>
      <c r="G407" s="22"/>
      <c r="H407" s="22"/>
      <c r="I407" s="13"/>
    </row>
    <row r="408" spans="1:9" ht="15">
      <c r="A408" s="93"/>
      <c r="B408" s="69"/>
      <c r="C408" s="16"/>
      <c r="D408" s="24"/>
      <c r="E408" s="24"/>
      <c r="F408" s="24"/>
      <c r="G408" s="24"/>
      <c r="H408" s="24"/>
      <c r="I408" s="13"/>
    </row>
    <row r="409" spans="1:9" ht="15">
      <c r="A409" s="93"/>
      <c r="B409" s="69"/>
      <c r="C409" s="16"/>
      <c r="D409" s="24"/>
      <c r="E409" s="24"/>
      <c r="F409" s="24"/>
      <c r="G409" s="24"/>
      <c r="H409" s="24"/>
      <c r="I409" s="13"/>
    </row>
    <row r="410" spans="1:9" ht="15">
      <c r="A410" s="93"/>
      <c r="B410" s="69"/>
      <c r="C410" s="16"/>
      <c r="D410" s="24"/>
      <c r="E410" s="24"/>
      <c r="F410" s="24"/>
      <c r="G410" s="24"/>
      <c r="H410" s="24"/>
      <c r="I410" s="13"/>
    </row>
    <row r="411" spans="1:9" ht="15">
      <c r="A411" s="93"/>
      <c r="B411" s="69"/>
      <c r="C411" s="16"/>
      <c r="D411" s="24"/>
      <c r="E411" s="24"/>
      <c r="F411" s="24"/>
      <c r="G411" s="24"/>
      <c r="H411" s="24"/>
      <c r="I411" s="13"/>
    </row>
    <row r="412" spans="1:9" ht="15">
      <c r="A412" s="93"/>
      <c r="B412" s="69"/>
      <c r="C412" s="16"/>
      <c r="D412" s="24"/>
      <c r="E412" s="24"/>
      <c r="F412" s="24"/>
      <c r="G412" s="24"/>
      <c r="H412" s="24"/>
      <c r="I412" s="13"/>
    </row>
    <row r="413" spans="1:9" ht="15">
      <c r="A413" s="100"/>
      <c r="B413" s="79"/>
      <c r="C413" s="62"/>
      <c r="D413" s="28"/>
      <c r="E413" s="28"/>
      <c r="F413" s="28"/>
      <c r="G413" s="28"/>
      <c r="H413" s="28"/>
      <c r="I413" s="13"/>
    </row>
    <row r="414" spans="1:9" ht="15">
      <c r="A414" s="96"/>
      <c r="B414" s="69"/>
      <c r="C414" s="16"/>
      <c r="D414" s="24"/>
      <c r="E414" s="24"/>
      <c r="F414" s="24"/>
      <c r="G414" s="24"/>
      <c r="H414" s="24"/>
      <c r="I414" s="13"/>
    </row>
    <row r="415" spans="1:9" ht="15">
      <c r="A415" s="96"/>
      <c r="B415" s="69"/>
      <c r="C415" s="16"/>
      <c r="D415" s="24"/>
      <c r="E415" s="24"/>
      <c r="F415" s="24"/>
      <c r="G415" s="24"/>
      <c r="H415" s="24"/>
      <c r="I415" s="13"/>
    </row>
    <row r="416" spans="1:9" ht="15">
      <c r="A416" s="96"/>
      <c r="B416" s="69"/>
      <c r="C416" s="16"/>
      <c r="D416" s="24"/>
      <c r="E416" s="24"/>
      <c r="F416" s="24"/>
      <c r="G416" s="24"/>
      <c r="H416" s="24"/>
      <c r="I416" s="13"/>
    </row>
    <row r="417" spans="1:9" ht="15">
      <c r="A417" s="100"/>
      <c r="B417" s="79"/>
      <c r="C417" s="62"/>
      <c r="D417" s="22"/>
      <c r="E417" s="22"/>
      <c r="F417" s="22"/>
      <c r="G417" s="22"/>
      <c r="H417" s="22"/>
      <c r="I417" s="13"/>
    </row>
    <row r="418" spans="1:9" ht="15">
      <c r="A418" s="96"/>
      <c r="B418" s="69"/>
      <c r="C418" s="16"/>
      <c r="D418" s="24"/>
      <c r="E418" s="24"/>
      <c r="F418" s="24"/>
      <c r="G418" s="24"/>
      <c r="H418" s="24"/>
      <c r="I418" s="13"/>
    </row>
    <row r="419" spans="1:9" ht="15">
      <c r="A419" s="96"/>
      <c r="B419" s="69"/>
      <c r="C419" s="16"/>
      <c r="D419" s="24"/>
      <c r="E419" s="24"/>
      <c r="F419" s="24"/>
      <c r="G419" s="24"/>
      <c r="H419" s="24"/>
      <c r="I419" s="13"/>
    </row>
    <row r="420" spans="1:9" ht="15">
      <c r="A420" s="96"/>
      <c r="B420" s="69"/>
      <c r="C420" s="16"/>
      <c r="D420" s="24"/>
      <c r="E420" s="24"/>
      <c r="F420" s="24"/>
      <c r="G420" s="24"/>
      <c r="H420" s="24"/>
      <c r="I420" s="13"/>
    </row>
    <row r="421" spans="1:9" ht="15">
      <c r="A421" s="100"/>
      <c r="B421" s="79"/>
      <c r="C421" s="62"/>
      <c r="D421" s="22"/>
      <c r="E421" s="22"/>
      <c r="F421" s="22"/>
      <c r="G421" s="22"/>
      <c r="H421" s="22"/>
      <c r="I421" s="13"/>
    </row>
    <row r="422" spans="1:9" ht="15">
      <c r="A422" s="96"/>
      <c r="B422" s="69"/>
      <c r="C422" s="16"/>
      <c r="D422" s="24"/>
      <c r="E422" s="24"/>
      <c r="F422" s="24"/>
      <c r="G422" s="24"/>
      <c r="H422" s="24"/>
      <c r="I422" s="13"/>
    </row>
    <row r="423" spans="1:9" ht="15">
      <c r="A423" s="96"/>
      <c r="B423" s="69"/>
      <c r="C423" s="16"/>
      <c r="D423" s="24"/>
      <c r="E423" s="24"/>
      <c r="F423" s="24"/>
      <c r="G423" s="24"/>
      <c r="H423" s="24"/>
      <c r="I423" s="13"/>
    </row>
    <row r="424" spans="1:9" ht="15">
      <c r="A424" s="96"/>
      <c r="B424" s="69"/>
      <c r="C424" s="16"/>
      <c r="D424" s="24"/>
      <c r="E424" s="24"/>
      <c r="F424" s="24"/>
      <c r="G424" s="24"/>
      <c r="H424" s="24"/>
      <c r="I424" s="13"/>
    </row>
    <row r="425" spans="1:11" ht="15">
      <c r="A425" s="95"/>
      <c r="B425" s="79"/>
      <c r="C425" s="62"/>
      <c r="D425" s="22"/>
      <c r="E425" s="22"/>
      <c r="F425" s="22"/>
      <c r="G425" s="22"/>
      <c r="H425" s="22"/>
      <c r="I425" s="13"/>
      <c r="J425" s="22"/>
      <c r="K425" s="22"/>
    </row>
    <row r="426" spans="1:9" ht="15">
      <c r="A426" s="93"/>
      <c r="B426" s="69"/>
      <c r="C426" s="16"/>
      <c r="D426" s="24"/>
      <c r="E426" s="24"/>
      <c r="F426" s="24"/>
      <c r="G426" s="24"/>
      <c r="H426" s="24"/>
      <c r="I426" s="13"/>
    </row>
    <row r="427" spans="1:9" ht="15">
      <c r="A427" s="96"/>
      <c r="B427" s="69"/>
      <c r="C427" s="16"/>
      <c r="D427" s="24"/>
      <c r="E427" s="24"/>
      <c r="F427" s="24"/>
      <c r="G427" s="24"/>
      <c r="H427" s="24"/>
      <c r="I427" s="13"/>
    </row>
    <row r="428" spans="1:9" ht="15">
      <c r="A428" s="96"/>
      <c r="B428" s="69"/>
      <c r="C428" s="16"/>
      <c r="D428" s="24"/>
      <c r="E428" s="24"/>
      <c r="F428" s="24"/>
      <c r="G428" s="24"/>
      <c r="H428" s="24"/>
      <c r="I428" s="13"/>
    </row>
    <row r="429" spans="1:9" ht="15">
      <c r="A429" s="95"/>
      <c r="B429" s="79"/>
      <c r="C429" s="62"/>
      <c r="D429" s="22"/>
      <c r="E429" s="22"/>
      <c r="F429" s="22"/>
      <c r="G429" s="22"/>
      <c r="H429" s="22"/>
      <c r="I429" s="13"/>
    </row>
    <row r="430" spans="1:9" ht="15">
      <c r="A430" s="95"/>
      <c r="B430" s="79"/>
      <c r="C430" s="62"/>
      <c r="D430" s="22"/>
      <c r="E430" s="22"/>
      <c r="F430" s="22"/>
      <c r="G430" s="22"/>
      <c r="H430" s="22"/>
      <c r="I430" s="22"/>
    </row>
    <row r="431" spans="1:9" ht="15">
      <c r="A431" s="95"/>
      <c r="B431" s="79"/>
      <c r="C431" s="62"/>
      <c r="D431" s="22"/>
      <c r="E431" s="22"/>
      <c r="F431" s="22"/>
      <c r="G431" s="22"/>
      <c r="H431" s="22"/>
      <c r="I431" s="13"/>
    </row>
    <row r="432" spans="1:9" ht="15">
      <c r="A432" s="93"/>
      <c r="B432" s="69"/>
      <c r="C432" s="16"/>
      <c r="D432" s="24"/>
      <c r="E432" s="24"/>
      <c r="F432" s="24"/>
      <c r="G432" s="73"/>
      <c r="H432" s="24"/>
      <c r="I432" s="13"/>
    </row>
    <row r="433" spans="1:9" ht="15">
      <c r="A433" s="70"/>
      <c r="B433" s="72"/>
      <c r="C433" s="16"/>
      <c r="D433" s="24"/>
      <c r="E433" s="24"/>
      <c r="F433" s="24"/>
      <c r="G433" s="73"/>
      <c r="H433" s="24"/>
      <c r="I433" s="13"/>
    </row>
    <row r="434" spans="1:9" ht="15">
      <c r="A434" s="95"/>
      <c r="B434" s="79"/>
      <c r="C434" s="60"/>
      <c r="D434" s="67"/>
      <c r="E434" s="67"/>
      <c r="F434" s="104"/>
      <c r="G434" s="104"/>
      <c r="H434" s="104"/>
      <c r="I434" s="13"/>
    </row>
    <row r="435" spans="1:9" ht="15">
      <c r="A435" s="70"/>
      <c r="B435" s="72"/>
      <c r="C435" s="16"/>
      <c r="D435" s="24"/>
      <c r="E435" s="24"/>
      <c r="F435" s="24"/>
      <c r="G435" s="73"/>
      <c r="H435" s="24"/>
      <c r="I435" s="13"/>
    </row>
    <row r="436" spans="1:9" ht="15">
      <c r="A436" s="95"/>
      <c r="B436" s="79"/>
      <c r="C436" s="60"/>
      <c r="D436" s="104"/>
      <c r="E436" s="104"/>
      <c r="F436" s="104"/>
      <c r="G436" s="104"/>
      <c r="H436" s="104"/>
      <c r="I436" s="13"/>
    </row>
    <row r="437" spans="1:9" ht="15">
      <c r="A437" s="93"/>
      <c r="B437" s="69"/>
      <c r="C437" s="16"/>
      <c r="D437" s="24"/>
      <c r="E437" s="24"/>
      <c r="F437" s="24"/>
      <c r="G437" s="73"/>
      <c r="H437" s="24"/>
      <c r="I437" s="13"/>
    </row>
    <row r="438" spans="1:9" ht="15">
      <c r="A438" s="93"/>
      <c r="B438" s="69"/>
      <c r="C438" s="16"/>
      <c r="D438" s="24"/>
      <c r="E438" s="24"/>
      <c r="F438" s="24"/>
      <c r="G438" s="73"/>
      <c r="H438" s="24"/>
      <c r="I438" s="13"/>
    </row>
    <row r="439" spans="1:9" ht="15">
      <c r="A439" s="93"/>
      <c r="B439" s="69"/>
      <c r="C439" s="16"/>
      <c r="D439" s="24"/>
      <c r="E439" s="24"/>
      <c r="F439" s="24"/>
      <c r="G439" s="73"/>
      <c r="H439" s="24"/>
      <c r="I439" s="13"/>
    </row>
    <row r="440" spans="1:9" ht="15">
      <c r="A440" s="93"/>
      <c r="B440" s="69"/>
      <c r="C440" s="16"/>
      <c r="D440" s="24"/>
      <c r="E440" s="24"/>
      <c r="F440" s="24"/>
      <c r="G440" s="73"/>
      <c r="H440" s="24"/>
      <c r="I440" s="13"/>
    </row>
    <row r="441" spans="1:9" ht="15">
      <c r="A441" s="93"/>
      <c r="B441" s="69"/>
      <c r="C441" s="16"/>
      <c r="D441" s="24"/>
      <c r="E441" s="24"/>
      <c r="F441" s="24"/>
      <c r="G441" s="73"/>
      <c r="H441" s="66"/>
      <c r="I441" s="13"/>
    </row>
    <row r="442" spans="1:9" ht="15">
      <c r="A442" s="70"/>
      <c r="B442" s="72"/>
      <c r="C442" s="16"/>
      <c r="D442" s="24"/>
      <c r="E442" s="24"/>
      <c r="F442" s="24"/>
      <c r="G442" s="73"/>
      <c r="H442" s="66"/>
      <c r="I442" s="13"/>
    </row>
    <row r="443" spans="1:9" ht="15">
      <c r="A443" s="93"/>
      <c r="B443" s="69"/>
      <c r="C443" s="16"/>
      <c r="D443" s="24"/>
      <c r="E443" s="24"/>
      <c r="F443" s="24"/>
      <c r="G443" s="73"/>
      <c r="H443" s="24"/>
      <c r="I443" s="13"/>
    </row>
    <row r="444" spans="1:9" ht="15">
      <c r="A444" s="96"/>
      <c r="B444" s="69"/>
      <c r="C444" s="16"/>
      <c r="D444" s="24"/>
      <c r="E444" s="24"/>
      <c r="F444" s="24"/>
      <c r="G444" s="73"/>
      <c r="H444" s="24"/>
      <c r="I444" s="13"/>
    </row>
    <row r="445" spans="1:9" ht="15">
      <c r="A445" s="96"/>
      <c r="B445" s="69"/>
      <c r="C445" s="16"/>
      <c r="D445" s="24"/>
      <c r="E445" s="24"/>
      <c r="F445" s="24"/>
      <c r="G445" s="73"/>
      <c r="H445" s="24"/>
      <c r="I445" s="13"/>
    </row>
    <row r="446" spans="1:9" ht="15">
      <c r="A446" s="96"/>
      <c r="B446" s="69"/>
      <c r="C446" s="16"/>
      <c r="D446" s="24"/>
      <c r="E446" s="24"/>
      <c r="F446" s="24"/>
      <c r="G446" s="73"/>
      <c r="H446" s="24"/>
      <c r="I446" s="13"/>
    </row>
    <row r="447" spans="1:9" ht="15">
      <c r="A447" s="96"/>
      <c r="B447" s="69"/>
      <c r="C447" s="16"/>
      <c r="D447" s="24"/>
      <c r="E447" s="24"/>
      <c r="F447" s="24"/>
      <c r="G447" s="73"/>
      <c r="H447" s="24"/>
      <c r="I447" s="13"/>
    </row>
    <row r="448" spans="1:9" ht="15">
      <c r="A448" s="96"/>
      <c r="B448" s="69"/>
      <c r="C448" s="16"/>
      <c r="D448" s="24"/>
      <c r="E448" s="24"/>
      <c r="F448" s="24"/>
      <c r="G448" s="73"/>
      <c r="H448" s="24"/>
      <c r="I448" s="13"/>
    </row>
    <row r="449" spans="1:9" ht="15">
      <c r="A449" s="93"/>
      <c r="B449" s="69"/>
      <c r="C449" s="16"/>
      <c r="D449" s="24"/>
      <c r="E449" s="24"/>
      <c r="F449" s="24"/>
      <c r="G449" s="73"/>
      <c r="H449" s="24"/>
      <c r="I449" s="13"/>
    </row>
    <row r="450" spans="1:9" ht="15">
      <c r="A450" s="70"/>
      <c r="B450" s="72"/>
      <c r="C450" s="16"/>
      <c r="D450" s="24"/>
      <c r="E450" s="24"/>
      <c r="F450" s="24"/>
      <c r="G450" s="73"/>
      <c r="H450" s="24"/>
      <c r="I450" s="13"/>
    </row>
    <row r="451" spans="1:9" ht="15">
      <c r="A451" s="93"/>
      <c r="B451" s="69"/>
      <c r="C451" s="16"/>
      <c r="D451" s="24"/>
      <c r="E451" s="24"/>
      <c r="F451" s="24"/>
      <c r="G451" s="73"/>
      <c r="H451" s="24"/>
      <c r="I451" s="13"/>
    </row>
    <row r="452" spans="1:12" ht="15">
      <c r="A452" s="93"/>
      <c r="B452" s="69"/>
      <c r="C452" s="16"/>
      <c r="D452" s="24"/>
      <c r="E452" s="24"/>
      <c r="F452" s="24"/>
      <c r="G452" s="73"/>
      <c r="H452" s="24"/>
      <c r="I452" s="13"/>
      <c r="L452" s="20"/>
    </row>
    <row r="453" spans="1:9" ht="15">
      <c r="A453" s="93"/>
      <c r="B453" s="69"/>
      <c r="C453" s="16"/>
      <c r="D453" s="24"/>
      <c r="E453" s="24"/>
      <c r="F453" s="24"/>
      <c r="G453" s="73"/>
      <c r="H453" s="24"/>
      <c r="I453" s="13"/>
    </row>
    <row r="454" spans="1:9" ht="15">
      <c r="A454" s="93"/>
      <c r="B454" s="69"/>
      <c r="C454" s="16"/>
      <c r="D454" s="24"/>
      <c r="E454" s="24"/>
      <c r="F454" s="24"/>
      <c r="G454" s="73"/>
      <c r="H454" s="73"/>
      <c r="I454" s="13"/>
    </row>
    <row r="455" spans="1:9" ht="15">
      <c r="A455" s="105"/>
      <c r="B455" s="79"/>
      <c r="C455" s="62"/>
      <c r="D455" s="22"/>
      <c r="E455" s="22"/>
      <c r="F455" s="22"/>
      <c r="G455" s="22"/>
      <c r="H455" s="22"/>
      <c r="I455" s="13"/>
    </row>
    <row r="456" spans="1:9" ht="15">
      <c r="A456" s="70"/>
      <c r="B456" s="69"/>
      <c r="C456" s="16"/>
      <c r="D456" s="24"/>
      <c r="E456" s="24"/>
      <c r="F456" s="24"/>
      <c r="G456" s="24"/>
      <c r="H456" s="24"/>
      <c r="I456" s="13"/>
    </row>
    <row r="457" spans="1:9" ht="15">
      <c r="A457" s="70"/>
      <c r="B457" s="69"/>
      <c r="C457" s="16"/>
      <c r="D457" s="24"/>
      <c r="E457" s="24"/>
      <c r="F457" s="24"/>
      <c r="G457" s="24"/>
      <c r="H457" s="24"/>
      <c r="I457" s="13"/>
    </row>
    <row r="458" spans="1:9" ht="15">
      <c r="A458" s="70"/>
      <c r="B458" s="69"/>
      <c r="C458" s="16"/>
      <c r="D458" s="24"/>
      <c r="E458" s="24"/>
      <c r="F458" s="24"/>
      <c r="G458" s="24"/>
      <c r="H458" s="24"/>
      <c r="I458" s="13"/>
    </row>
    <row r="459" spans="1:9" ht="15">
      <c r="A459" s="70"/>
      <c r="B459" s="69"/>
      <c r="C459" s="16"/>
      <c r="D459" s="24"/>
      <c r="E459" s="24"/>
      <c r="F459" s="24"/>
      <c r="G459" s="24"/>
      <c r="H459" s="24"/>
      <c r="I459" s="13"/>
    </row>
    <row r="460" spans="1:9" ht="15">
      <c r="A460" s="70"/>
      <c r="B460" s="69"/>
      <c r="C460" s="16"/>
      <c r="D460" s="24"/>
      <c r="E460" s="24"/>
      <c r="F460" s="24"/>
      <c r="G460" s="24"/>
      <c r="H460" s="24"/>
      <c r="I460" s="13"/>
    </row>
    <row r="461" spans="1:9" ht="15">
      <c r="A461" s="70"/>
      <c r="B461" s="69"/>
      <c r="C461" s="16"/>
      <c r="D461" s="24"/>
      <c r="E461" s="24"/>
      <c r="F461" s="24"/>
      <c r="G461" s="24"/>
      <c r="H461" s="24"/>
      <c r="I461" s="13"/>
    </row>
    <row r="462" spans="1:9" ht="15">
      <c r="A462" s="95"/>
      <c r="B462" s="79"/>
      <c r="C462" s="62"/>
      <c r="D462" s="22"/>
      <c r="E462" s="22"/>
      <c r="F462" s="22"/>
      <c r="G462" s="22"/>
      <c r="H462" s="22"/>
      <c r="I462" s="22"/>
    </row>
    <row r="463" spans="1:9" s="14" customFormat="1" ht="15">
      <c r="A463" s="70"/>
      <c r="B463" s="72"/>
      <c r="C463" s="16"/>
      <c r="D463" s="99"/>
      <c r="E463" s="99"/>
      <c r="F463" s="24"/>
      <c r="G463" s="24"/>
      <c r="H463" s="24"/>
      <c r="I463" s="13"/>
    </row>
    <row r="464" spans="1:9" ht="15">
      <c r="A464" s="93"/>
      <c r="B464" s="93"/>
      <c r="C464" s="16"/>
      <c r="D464" s="24"/>
      <c r="E464" s="24"/>
      <c r="F464" s="24"/>
      <c r="G464" s="24"/>
      <c r="H464" s="24"/>
      <c r="I464" s="13"/>
    </row>
    <row r="465" spans="1:9" ht="15">
      <c r="A465" s="93"/>
      <c r="B465" s="69"/>
      <c r="C465" s="16"/>
      <c r="D465" s="24"/>
      <c r="E465" s="24"/>
      <c r="F465" s="24"/>
      <c r="G465" s="24"/>
      <c r="H465" s="24"/>
      <c r="I465" s="13"/>
    </row>
    <row r="466" spans="1:9" ht="15">
      <c r="A466" s="95"/>
      <c r="B466" s="79"/>
      <c r="C466" s="62"/>
      <c r="D466" s="22"/>
      <c r="E466" s="22"/>
      <c r="F466" s="22"/>
      <c r="G466" s="22"/>
      <c r="H466" s="22"/>
      <c r="I466" s="13"/>
    </row>
    <row r="467" spans="1:9" ht="15">
      <c r="A467" s="93"/>
      <c r="B467" s="69"/>
      <c r="C467" s="16"/>
      <c r="D467" s="24"/>
      <c r="E467" s="24"/>
      <c r="F467" s="24"/>
      <c r="G467" s="24"/>
      <c r="H467" s="24"/>
      <c r="I467" s="13"/>
    </row>
    <row r="468" spans="1:9" ht="15">
      <c r="A468" s="93"/>
      <c r="B468" s="69"/>
      <c r="C468" s="16"/>
      <c r="D468" s="24"/>
      <c r="E468" s="24"/>
      <c r="F468" s="24"/>
      <c r="G468" s="24"/>
      <c r="H468" s="24"/>
      <c r="I468" s="13"/>
    </row>
    <row r="469" spans="1:9" ht="15">
      <c r="A469" s="93"/>
      <c r="B469" s="69"/>
      <c r="C469" s="16"/>
      <c r="D469" s="24"/>
      <c r="E469" s="24"/>
      <c r="F469" s="66"/>
      <c r="G469" s="24"/>
      <c r="H469" s="24"/>
      <c r="I469" s="13"/>
    </row>
    <row r="470" spans="1:9" ht="15">
      <c r="A470" s="93"/>
      <c r="B470" s="69"/>
      <c r="C470" s="16"/>
      <c r="D470" s="24"/>
      <c r="E470" s="24"/>
      <c r="F470" s="24"/>
      <c r="G470" s="24"/>
      <c r="H470" s="24"/>
      <c r="I470" s="13"/>
    </row>
    <row r="471" spans="1:9" ht="15">
      <c r="A471" s="95"/>
      <c r="B471" s="79"/>
      <c r="C471" s="62"/>
      <c r="D471" s="22"/>
      <c r="E471" s="22"/>
      <c r="F471" s="22"/>
      <c r="G471" s="22"/>
      <c r="H471" s="22"/>
      <c r="I471" s="13"/>
    </row>
    <row r="472" spans="1:9" s="26" customFormat="1" ht="15">
      <c r="A472" s="70"/>
      <c r="B472" s="72"/>
      <c r="C472" s="16"/>
      <c r="D472" s="99"/>
      <c r="E472" s="99"/>
      <c r="F472" s="24"/>
      <c r="G472" s="24"/>
      <c r="H472" s="24"/>
      <c r="I472" s="13"/>
    </row>
    <row r="473" spans="1:9" ht="15">
      <c r="A473" s="93"/>
      <c r="B473" s="69"/>
      <c r="C473" s="16"/>
      <c r="D473" s="24"/>
      <c r="E473" s="24"/>
      <c r="F473" s="24"/>
      <c r="G473" s="24"/>
      <c r="H473" s="24"/>
      <c r="I473" s="13"/>
    </row>
    <row r="474" spans="1:9" ht="15">
      <c r="A474" s="100"/>
      <c r="B474" s="79"/>
      <c r="C474" s="62"/>
      <c r="D474" s="28"/>
      <c r="E474" s="28"/>
      <c r="F474" s="28"/>
      <c r="G474" s="28"/>
      <c r="H474" s="28"/>
      <c r="I474" s="13"/>
    </row>
    <row r="475" spans="1:9" ht="15">
      <c r="A475" s="106"/>
      <c r="B475" s="69"/>
      <c r="C475" s="16"/>
      <c r="D475" s="24"/>
      <c r="E475" s="24"/>
      <c r="F475" s="24"/>
      <c r="G475" s="24"/>
      <c r="H475" s="24"/>
      <c r="I475" s="13"/>
    </row>
    <row r="476" spans="1:9" ht="15">
      <c r="A476" s="95"/>
      <c r="B476" s="79"/>
      <c r="C476" s="62"/>
      <c r="D476" s="22"/>
      <c r="E476" s="22"/>
      <c r="F476" s="22"/>
      <c r="G476" s="22"/>
      <c r="H476" s="22"/>
      <c r="I476" s="13"/>
    </row>
    <row r="477" spans="1:9" ht="15">
      <c r="A477" s="95"/>
      <c r="B477" s="79"/>
      <c r="C477" s="76"/>
      <c r="D477" s="31"/>
      <c r="E477" s="31"/>
      <c r="F477" s="31"/>
      <c r="G477" s="31"/>
      <c r="H477" s="31"/>
      <c r="I477" s="13"/>
    </row>
    <row r="478" spans="1:9" ht="15">
      <c r="A478" s="96"/>
      <c r="B478" s="69"/>
      <c r="C478" s="16"/>
      <c r="D478" s="24"/>
      <c r="E478" s="24"/>
      <c r="F478" s="24"/>
      <c r="G478" s="24"/>
      <c r="H478" s="24"/>
      <c r="I478" s="13"/>
    </row>
    <row r="479" spans="1:9" ht="15">
      <c r="A479" s="96"/>
      <c r="B479" s="69"/>
      <c r="C479" s="16"/>
      <c r="D479" s="24"/>
      <c r="E479" s="24"/>
      <c r="F479" s="24"/>
      <c r="G479" s="24"/>
      <c r="H479" s="24"/>
      <c r="I479" s="13"/>
    </row>
    <row r="480" spans="1:9" ht="15">
      <c r="A480" s="96"/>
      <c r="B480" s="69"/>
      <c r="C480" s="16"/>
      <c r="D480" s="24"/>
      <c r="E480" s="24"/>
      <c r="F480" s="24"/>
      <c r="G480" s="24"/>
      <c r="H480" s="24"/>
      <c r="I480" s="13"/>
    </row>
    <row r="481" spans="1:9" ht="15">
      <c r="A481" s="93"/>
      <c r="B481" s="69"/>
      <c r="C481" s="16"/>
      <c r="D481" s="24"/>
      <c r="E481" s="24"/>
      <c r="F481" s="24"/>
      <c r="G481" s="24"/>
      <c r="H481" s="24"/>
      <c r="I481" s="13"/>
    </row>
    <row r="482" spans="1:9" ht="15">
      <c r="A482" s="93"/>
      <c r="B482" s="69"/>
      <c r="C482" s="16"/>
      <c r="D482" s="24"/>
      <c r="E482" s="24"/>
      <c r="F482" s="24"/>
      <c r="G482" s="24"/>
      <c r="H482" s="24"/>
      <c r="I482" s="13"/>
    </row>
    <row r="483" spans="1:9" ht="15">
      <c r="A483" s="93"/>
      <c r="B483" s="69"/>
      <c r="C483" s="16"/>
      <c r="D483" s="24"/>
      <c r="E483" s="24"/>
      <c r="F483" s="24"/>
      <c r="G483" s="24"/>
      <c r="H483" s="24"/>
      <c r="I483" s="13"/>
    </row>
    <row r="484" spans="1:9" ht="15">
      <c r="A484" s="100"/>
      <c r="B484" s="79"/>
      <c r="C484" s="62"/>
      <c r="D484" s="22"/>
      <c r="E484" s="22"/>
      <c r="F484" s="22"/>
      <c r="G484" s="22"/>
      <c r="H484" s="22"/>
      <c r="I484" s="13"/>
    </row>
    <row r="485" spans="1:9" ht="15">
      <c r="A485" s="96"/>
      <c r="B485" s="69"/>
      <c r="C485" s="16"/>
      <c r="D485" s="24"/>
      <c r="E485" s="24"/>
      <c r="F485" s="24"/>
      <c r="G485" s="24"/>
      <c r="H485" s="24"/>
      <c r="I485" s="13"/>
    </row>
    <row r="486" spans="1:9" ht="15">
      <c r="A486" s="95"/>
      <c r="B486" s="79"/>
      <c r="C486" s="76"/>
      <c r="D486" s="31"/>
      <c r="E486" s="31"/>
      <c r="F486" s="31"/>
      <c r="G486" s="31"/>
      <c r="H486" s="31"/>
      <c r="I486" s="13"/>
    </row>
    <row r="487" spans="1:9" ht="15">
      <c r="A487" s="100"/>
      <c r="B487" s="107"/>
      <c r="C487" s="62"/>
      <c r="D487" s="22"/>
      <c r="E487" s="22"/>
      <c r="F487" s="22"/>
      <c r="G487" s="22"/>
      <c r="H487" s="22"/>
      <c r="I487" s="13"/>
    </row>
    <row r="488" spans="1:9" ht="15">
      <c r="A488" s="96"/>
      <c r="B488" s="69"/>
      <c r="C488" s="16"/>
      <c r="D488" s="24"/>
      <c r="E488" s="24"/>
      <c r="F488" s="24"/>
      <c r="G488" s="24"/>
      <c r="H488" s="24"/>
      <c r="I488" s="13"/>
    </row>
    <row r="489" spans="1:9" ht="15">
      <c r="A489" s="100"/>
      <c r="B489" s="107"/>
      <c r="C489" s="62"/>
      <c r="D489" s="22"/>
      <c r="E489" s="22"/>
      <c r="F489" s="22"/>
      <c r="G489" s="22"/>
      <c r="H489" s="22"/>
      <c r="I489" s="13"/>
    </row>
    <row r="490" spans="1:9" ht="15">
      <c r="A490" s="96"/>
      <c r="B490" s="69"/>
      <c r="C490" s="16"/>
      <c r="D490" s="24"/>
      <c r="E490" s="24"/>
      <c r="F490" s="24"/>
      <c r="G490" s="24"/>
      <c r="H490" s="24"/>
      <c r="I490" s="13"/>
    </row>
    <row r="491" spans="1:9" ht="15">
      <c r="A491" s="93"/>
      <c r="B491" s="69"/>
      <c r="C491" s="16"/>
      <c r="D491" s="24"/>
      <c r="E491" s="24"/>
      <c r="F491" s="24"/>
      <c r="G491" s="24"/>
      <c r="H491" s="24"/>
      <c r="I491" s="13"/>
    </row>
    <row r="492" spans="1:9" ht="15">
      <c r="A492" s="93"/>
      <c r="B492" s="69"/>
      <c r="C492" s="16"/>
      <c r="D492" s="24"/>
      <c r="E492" s="24"/>
      <c r="F492" s="24"/>
      <c r="G492" s="24"/>
      <c r="H492" s="24"/>
      <c r="I492" s="13"/>
    </row>
    <row r="493" spans="1:9" ht="15">
      <c r="A493" s="93"/>
      <c r="B493" s="69"/>
      <c r="C493" s="16"/>
      <c r="D493" s="24"/>
      <c r="E493" s="24"/>
      <c r="F493" s="24"/>
      <c r="G493" s="24"/>
      <c r="H493" s="24"/>
      <c r="I493" s="13"/>
    </row>
    <row r="494" spans="1:9" ht="15">
      <c r="A494" s="93"/>
      <c r="B494" s="69"/>
      <c r="C494" s="16"/>
      <c r="D494" s="24"/>
      <c r="E494" s="24"/>
      <c r="F494" s="24"/>
      <c r="G494" s="24"/>
      <c r="H494" s="24"/>
      <c r="I494" s="13"/>
    </row>
    <row r="495" spans="1:9" ht="15">
      <c r="A495" s="108"/>
      <c r="B495" s="84"/>
      <c r="C495" s="62"/>
      <c r="D495" s="28"/>
      <c r="E495" s="28"/>
      <c r="F495" s="28"/>
      <c r="G495" s="28"/>
      <c r="H495" s="28"/>
      <c r="I495" s="13"/>
    </row>
    <row r="496" spans="1:9" ht="15">
      <c r="A496" s="108"/>
      <c r="B496" s="84"/>
      <c r="C496" s="62"/>
      <c r="D496" s="28"/>
      <c r="E496" s="28"/>
      <c r="F496" s="28"/>
      <c r="G496" s="28"/>
      <c r="H496" s="28"/>
      <c r="I496" s="13"/>
    </row>
    <row r="497" spans="1:9" ht="15">
      <c r="A497" s="90"/>
      <c r="B497" s="72"/>
      <c r="C497" s="16"/>
      <c r="D497" s="24"/>
      <c r="E497" s="24"/>
      <c r="F497" s="24"/>
      <c r="G497" s="24"/>
      <c r="H497" s="24"/>
      <c r="I497" s="13"/>
    </row>
    <row r="498" spans="1:9" ht="15">
      <c r="A498" s="90"/>
      <c r="B498" s="72"/>
      <c r="C498" s="16"/>
      <c r="D498" s="24"/>
      <c r="E498" s="24"/>
      <c r="F498" s="24"/>
      <c r="G498" s="66"/>
      <c r="H498" s="66"/>
      <c r="I498" s="13"/>
    </row>
    <row r="499" spans="1:9" ht="15">
      <c r="A499" s="95"/>
      <c r="B499" s="79"/>
      <c r="C499" s="74"/>
      <c r="D499" s="75"/>
      <c r="E499" s="75"/>
      <c r="F499" s="75"/>
      <c r="G499" s="75"/>
      <c r="H499" s="75"/>
      <c r="I499" s="13"/>
    </row>
    <row r="500" spans="1:9" ht="15">
      <c r="A500" s="95"/>
      <c r="B500" s="79"/>
      <c r="C500" s="62"/>
      <c r="D500" s="22"/>
      <c r="E500" s="22"/>
      <c r="F500" s="22"/>
      <c r="G500" s="22"/>
      <c r="H500" s="22"/>
      <c r="I500" s="22"/>
    </row>
    <row r="501" spans="1:9" ht="15">
      <c r="A501" s="95"/>
      <c r="B501" s="79"/>
      <c r="C501" s="62"/>
      <c r="D501" s="22"/>
      <c r="E501" s="22"/>
      <c r="F501" s="22"/>
      <c r="G501" s="22"/>
      <c r="H501" s="22"/>
      <c r="I501" s="13"/>
    </row>
    <row r="502" spans="1:9" ht="15">
      <c r="A502" s="93"/>
      <c r="B502" s="69"/>
      <c r="C502" s="16"/>
      <c r="D502" s="24"/>
      <c r="E502" s="24"/>
      <c r="F502" s="24"/>
      <c r="G502" s="24"/>
      <c r="H502" s="24"/>
      <c r="I502" s="13"/>
    </row>
    <row r="503" spans="1:9" ht="15">
      <c r="A503" s="93"/>
      <c r="B503" s="69"/>
      <c r="C503" s="16"/>
      <c r="D503" s="24"/>
      <c r="E503" s="24"/>
      <c r="F503" s="24"/>
      <c r="G503" s="24"/>
      <c r="H503" s="24"/>
      <c r="I503" s="13"/>
    </row>
    <row r="504" spans="1:9" ht="15">
      <c r="A504" s="93"/>
      <c r="B504" s="69"/>
      <c r="C504" s="16"/>
      <c r="D504" s="24"/>
      <c r="E504" s="24"/>
      <c r="F504" s="24"/>
      <c r="G504" s="24"/>
      <c r="H504" s="24"/>
      <c r="I504" s="13"/>
    </row>
    <row r="505" spans="1:9" ht="15">
      <c r="A505" s="95"/>
      <c r="B505" s="79"/>
      <c r="C505" s="62"/>
      <c r="D505" s="22"/>
      <c r="E505" s="22"/>
      <c r="F505" s="22"/>
      <c r="G505" s="22"/>
      <c r="H505" s="22"/>
      <c r="I505" s="13"/>
    </row>
    <row r="506" spans="1:9" ht="15">
      <c r="A506" s="93"/>
      <c r="B506" s="69"/>
      <c r="C506" s="16"/>
      <c r="D506" s="24"/>
      <c r="E506" s="24"/>
      <c r="F506" s="24"/>
      <c r="G506" s="24"/>
      <c r="H506" s="24"/>
      <c r="I506" s="13"/>
    </row>
    <row r="507" spans="1:9" ht="15">
      <c r="A507" s="95"/>
      <c r="B507" s="79"/>
      <c r="C507" s="62"/>
      <c r="D507" s="22"/>
      <c r="E507" s="22"/>
      <c r="F507" s="22"/>
      <c r="G507" s="22"/>
      <c r="H507" s="22"/>
      <c r="I507" s="13"/>
    </row>
    <row r="508" spans="1:9" ht="15">
      <c r="A508" s="93"/>
      <c r="B508" s="69"/>
      <c r="C508" s="16"/>
      <c r="D508" s="24"/>
      <c r="E508" s="24"/>
      <c r="F508" s="24"/>
      <c r="G508" s="24"/>
      <c r="H508" s="24"/>
      <c r="I508" s="13"/>
    </row>
    <row r="509" spans="1:9" ht="15">
      <c r="A509" s="96"/>
      <c r="B509" s="69"/>
      <c r="C509" s="16"/>
      <c r="D509" s="24"/>
      <c r="E509" s="24"/>
      <c r="F509" s="24"/>
      <c r="G509" s="24"/>
      <c r="H509" s="24"/>
      <c r="I509" s="13"/>
    </row>
    <row r="510" spans="1:9" ht="15">
      <c r="A510" s="90"/>
      <c r="B510" s="72"/>
      <c r="C510" s="16"/>
      <c r="D510" s="24"/>
      <c r="E510" s="24"/>
      <c r="F510" s="24"/>
      <c r="G510" s="24"/>
      <c r="H510" s="24"/>
      <c r="I510" s="13"/>
    </row>
    <row r="511" spans="1:9" ht="15">
      <c r="A511" s="96"/>
      <c r="B511" s="69"/>
      <c r="C511" s="16"/>
      <c r="D511" s="24"/>
      <c r="E511" s="24"/>
      <c r="F511" s="24"/>
      <c r="G511" s="24"/>
      <c r="H511" s="24"/>
      <c r="I511" s="13"/>
    </row>
    <row r="512" spans="1:9" ht="15">
      <c r="A512" s="90"/>
      <c r="B512" s="72"/>
      <c r="C512" s="16"/>
      <c r="D512" s="24"/>
      <c r="E512" s="24"/>
      <c r="F512" s="24"/>
      <c r="G512" s="24"/>
      <c r="H512" s="24"/>
      <c r="I512" s="13"/>
    </row>
    <row r="513" spans="1:9" s="26" customFormat="1" ht="15">
      <c r="A513" s="109"/>
      <c r="B513" s="88"/>
      <c r="C513" s="77"/>
      <c r="D513" s="78"/>
      <c r="E513" s="78"/>
      <c r="F513" s="78"/>
      <c r="G513" s="78"/>
      <c r="H513" s="78"/>
      <c r="I513" s="13"/>
    </row>
    <row r="514" spans="1:9" ht="15">
      <c r="A514" s="93"/>
      <c r="B514" s="69"/>
      <c r="C514" s="16"/>
      <c r="D514" s="24"/>
      <c r="E514" s="24"/>
      <c r="F514" s="24"/>
      <c r="G514" s="24"/>
      <c r="H514" s="24"/>
      <c r="I514" s="13"/>
    </row>
    <row r="515" spans="1:9" ht="15">
      <c r="A515" s="93"/>
      <c r="B515" s="69"/>
      <c r="C515" s="16"/>
      <c r="D515" s="24"/>
      <c r="E515" s="24"/>
      <c r="F515" s="24"/>
      <c r="G515" s="24"/>
      <c r="H515" s="24"/>
      <c r="I515" s="13"/>
    </row>
    <row r="516" spans="1:9" ht="15">
      <c r="A516" s="70"/>
      <c r="B516" s="72"/>
      <c r="C516" s="16"/>
      <c r="D516" s="24"/>
      <c r="E516" s="24"/>
      <c r="F516" s="24"/>
      <c r="G516" s="24"/>
      <c r="H516" s="24"/>
      <c r="I516" s="13"/>
    </row>
    <row r="517" spans="1:9" ht="15">
      <c r="A517" s="100"/>
      <c r="B517" s="79"/>
      <c r="C517" s="62"/>
      <c r="D517" s="22"/>
      <c r="E517" s="22"/>
      <c r="F517" s="22"/>
      <c r="G517" s="22"/>
      <c r="H517" s="22"/>
      <c r="I517" s="13"/>
    </row>
    <row r="518" spans="1:9" ht="15">
      <c r="A518" s="96"/>
      <c r="B518" s="69"/>
      <c r="C518" s="16"/>
      <c r="D518" s="24"/>
      <c r="E518" s="24"/>
      <c r="F518" s="24"/>
      <c r="G518" s="24"/>
      <c r="H518" s="24"/>
      <c r="I518" s="13"/>
    </row>
    <row r="519" spans="1:9" ht="15">
      <c r="A519" s="96"/>
      <c r="B519" s="69"/>
      <c r="C519" s="16"/>
      <c r="D519" s="24"/>
      <c r="E519" s="24"/>
      <c r="F519" s="24"/>
      <c r="G519" s="24"/>
      <c r="H519" s="24"/>
      <c r="I519" s="13"/>
    </row>
    <row r="520" spans="1:9" ht="15">
      <c r="A520" s="96"/>
      <c r="B520" s="69"/>
      <c r="C520" s="16"/>
      <c r="D520" s="24"/>
      <c r="E520" s="24"/>
      <c r="F520" s="24"/>
      <c r="G520" s="24"/>
      <c r="H520" s="24"/>
      <c r="I520" s="13"/>
    </row>
    <row r="521" spans="1:10" ht="15">
      <c r="A521" s="95"/>
      <c r="B521" s="79"/>
      <c r="C521" s="62"/>
      <c r="D521" s="22"/>
      <c r="E521" s="22"/>
      <c r="F521" s="22"/>
      <c r="G521" s="22"/>
      <c r="H521" s="22"/>
      <c r="I521" s="13"/>
      <c r="J521" s="20"/>
    </row>
    <row r="522" spans="1:9" ht="15">
      <c r="A522" s="95"/>
      <c r="B522" s="79"/>
      <c r="C522" s="62"/>
      <c r="D522" s="22"/>
      <c r="E522" s="22"/>
      <c r="F522" s="22"/>
      <c r="G522" s="22"/>
      <c r="H522" s="22"/>
      <c r="I522" s="13"/>
    </row>
    <row r="523" spans="1:9" ht="15">
      <c r="A523" s="95"/>
      <c r="B523" s="79"/>
      <c r="C523" s="76"/>
      <c r="D523" s="31"/>
      <c r="E523" s="31"/>
      <c r="F523" s="31"/>
      <c r="G523" s="31"/>
      <c r="H523" s="31"/>
      <c r="I523" s="13"/>
    </row>
    <row r="524" spans="1:9" ht="15">
      <c r="A524" s="96"/>
      <c r="B524" s="69"/>
      <c r="C524" s="16"/>
      <c r="D524" s="24"/>
      <c r="E524" s="24"/>
      <c r="F524" s="24"/>
      <c r="G524" s="24"/>
      <c r="H524" s="24"/>
      <c r="I524" s="13"/>
    </row>
    <row r="525" spans="1:9" ht="15">
      <c r="A525" s="93"/>
      <c r="B525" s="69"/>
      <c r="C525" s="16"/>
      <c r="D525" s="24"/>
      <c r="E525" s="24"/>
      <c r="F525" s="24"/>
      <c r="G525" s="24"/>
      <c r="H525" s="24"/>
      <c r="I525" s="13"/>
    </row>
    <row r="526" spans="1:9" ht="15">
      <c r="A526" s="93"/>
      <c r="B526" s="69"/>
      <c r="C526" s="16"/>
      <c r="D526" s="73"/>
      <c r="E526" s="73"/>
      <c r="F526" s="24"/>
      <c r="G526" s="24"/>
      <c r="H526" s="24"/>
      <c r="I526" s="13"/>
    </row>
    <row r="527" spans="1:9" ht="15">
      <c r="A527" s="93"/>
      <c r="B527" s="69"/>
      <c r="C527" s="16"/>
      <c r="D527" s="24"/>
      <c r="E527" s="24"/>
      <c r="F527" s="24"/>
      <c r="G527" s="24"/>
      <c r="H527" s="24"/>
      <c r="I527" s="13"/>
    </row>
    <row r="528" spans="1:9" ht="15">
      <c r="A528" s="93"/>
      <c r="B528" s="69"/>
      <c r="C528" s="16"/>
      <c r="D528" s="24"/>
      <c r="E528" s="24"/>
      <c r="F528" s="24"/>
      <c r="G528" s="24"/>
      <c r="H528" s="24"/>
      <c r="I528" s="13"/>
    </row>
    <row r="529" spans="1:9" ht="15">
      <c r="A529" s="93"/>
      <c r="B529" s="69"/>
      <c r="C529" s="16"/>
      <c r="D529" s="24"/>
      <c r="E529" s="24"/>
      <c r="F529" s="24"/>
      <c r="G529" s="24"/>
      <c r="H529" s="24"/>
      <c r="I529" s="13"/>
    </row>
    <row r="530" spans="1:9" ht="15">
      <c r="A530" s="93"/>
      <c r="B530" s="69"/>
      <c r="C530" s="16"/>
      <c r="D530" s="24"/>
      <c r="E530" s="24"/>
      <c r="F530" s="24"/>
      <c r="G530" s="24"/>
      <c r="H530" s="24"/>
      <c r="I530" s="13"/>
    </row>
    <row r="531" spans="1:9" ht="15">
      <c r="A531" s="93"/>
      <c r="B531" s="69"/>
      <c r="C531" s="16"/>
      <c r="D531" s="24"/>
      <c r="E531" s="24"/>
      <c r="F531" s="24"/>
      <c r="G531" s="24"/>
      <c r="H531" s="24"/>
      <c r="I531" s="13"/>
    </row>
    <row r="532" spans="1:9" ht="15">
      <c r="A532" s="93"/>
      <c r="B532" s="69"/>
      <c r="C532" s="16"/>
      <c r="D532" s="24"/>
      <c r="E532" s="24"/>
      <c r="F532" s="24"/>
      <c r="G532" s="24"/>
      <c r="H532" s="24"/>
      <c r="I532" s="13"/>
    </row>
    <row r="533" spans="1:9" ht="15">
      <c r="A533" s="93"/>
      <c r="B533" s="69"/>
      <c r="C533" s="16"/>
      <c r="D533" s="24"/>
      <c r="E533" s="24"/>
      <c r="F533" s="24"/>
      <c r="G533" s="24"/>
      <c r="H533" s="24"/>
      <c r="I533" s="13"/>
    </row>
    <row r="534" spans="1:9" ht="15">
      <c r="A534" s="93"/>
      <c r="B534" s="69"/>
      <c r="C534" s="16"/>
      <c r="D534" s="24"/>
      <c r="E534" s="24"/>
      <c r="F534" s="24"/>
      <c r="G534" s="24"/>
      <c r="H534" s="24"/>
      <c r="I534" s="13"/>
    </row>
    <row r="535" spans="1:9" ht="15">
      <c r="A535" s="95"/>
      <c r="B535" s="79"/>
      <c r="C535" s="62"/>
      <c r="D535" s="22"/>
      <c r="E535" s="22"/>
      <c r="F535" s="22"/>
      <c r="G535" s="22"/>
      <c r="H535" s="22"/>
      <c r="I535" s="13"/>
    </row>
    <row r="536" spans="1:9" ht="15">
      <c r="A536" s="105"/>
      <c r="B536" s="79"/>
      <c r="C536" s="62"/>
      <c r="D536" s="22"/>
      <c r="E536" s="22"/>
      <c r="F536" s="22"/>
      <c r="G536" s="22"/>
      <c r="H536" s="22"/>
      <c r="I536" s="13"/>
    </row>
    <row r="537" spans="1:9" ht="15">
      <c r="A537" s="103"/>
      <c r="B537" s="69"/>
      <c r="C537" s="16"/>
      <c r="D537" s="24"/>
      <c r="E537" s="24"/>
      <c r="F537" s="24"/>
      <c r="G537" s="24"/>
      <c r="H537" s="24"/>
      <c r="I537" s="13"/>
    </row>
    <row r="538" spans="1:9" ht="15">
      <c r="A538" s="103"/>
      <c r="B538" s="69"/>
      <c r="C538" s="16"/>
      <c r="D538" s="24"/>
      <c r="E538" s="24"/>
      <c r="F538" s="24"/>
      <c r="G538" s="24"/>
      <c r="H538" s="24"/>
      <c r="I538" s="13"/>
    </row>
    <row r="539" spans="1:9" ht="15">
      <c r="A539" s="95"/>
      <c r="B539" s="79"/>
      <c r="C539" s="62"/>
      <c r="D539" s="22"/>
      <c r="E539" s="22"/>
      <c r="F539" s="22"/>
      <c r="G539" s="22"/>
      <c r="H539" s="22"/>
      <c r="I539" s="13"/>
    </row>
    <row r="540" spans="1:9" ht="15">
      <c r="A540" s="95"/>
      <c r="B540" s="79"/>
      <c r="C540" s="62"/>
      <c r="D540" s="22"/>
      <c r="E540" s="22"/>
      <c r="F540" s="22"/>
      <c r="G540" s="22"/>
      <c r="H540" s="22"/>
      <c r="I540" s="13"/>
    </row>
    <row r="541" spans="1:9" ht="15">
      <c r="A541" s="93"/>
      <c r="B541" s="69"/>
      <c r="C541" s="16"/>
      <c r="D541" s="24"/>
      <c r="E541" s="24"/>
      <c r="F541" s="24"/>
      <c r="G541" s="24"/>
      <c r="H541" s="24"/>
      <c r="I541" s="13"/>
    </row>
    <row r="542" spans="1:9" ht="15">
      <c r="A542" s="93"/>
      <c r="B542" s="69"/>
      <c r="C542" s="16"/>
      <c r="D542" s="24"/>
      <c r="E542" s="24"/>
      <c r="F542" s="24"/>
      <c r="G542" s="24"/>
      <c r="H542" s="24"/>
      <c r="I542" s="13"/>
    </row>
    <row r="543" spans="1:9" ht="15">
      <c r="A543" s="93"/>
      <c r="B543" s="69"/>
      <c r="C543" s="16"/>
      <c r="D543" s="24"/>
      <c r="E543" s="24"/>
      <c r="F543" s="24"/>
      <c r="G543" s="24"/>
      <c r="H543" s="24"/>
      <c r="I543" s="13"/>
    </row>
    <row r="544" spans="1:9" ht="15">
      <c r="A544" s="95"/>
      <c r="B544" s="79"/>
      <c r="C544" s="62"/>
      <c r="D544" s="22"/>
      <c r="E544" s="22"/>
      <c r="F544" s="22"/>
      <c r="G544" s="22"/>
      <c r="H544" s="22"/>
      <c r="I544" s="13"/>
    </row>
    <row r="545" spans="1:9" ht="15">
      <c r="A545" s="105"/>
      <c r="B545" s="79"/>
      <c r="C545" s="62"/>
      <c r="D545" s="22"/>
      <c r="E545" s="22"/>
      <c r="F545" s="22"/>
      <c r="G545" s="22"/>
      <c r="H545" s="22"/>
      <c r="I545" s="13"/>
    </row>
    <row r="546" spans="1:9" ht="15">
      <c r="A546" s="103"/>
      <c r="B546" s="69"/>
      <c r="C546" s="16"/>
      <c r="D546" s="24"/>
      <c r="E546" s="24"/>
      <c r="F546" s="24"/>
      <c r="G546" s="24"/>
      <c r="H546" s="24"/>
      <c r="I546" s="13"/>
    </row>
    <row r="547" spans="1:9" ht="15">
      <c r="A547" s="70"/>
      <c r="B547" s="72"/>
      <c r="C547" s="16"/>
      <c r="D547" s="24"/>
      <c r="E547" s="24"/>
      <c r="F547" s="24"/>
      <c r="G547" s="24"/>
      <c r="H547" s="24"/>
      <c r="I547" s="13"/>
    </row>
    <row r="548" spans="1:9" ht="15">
      <c r="A548" s="95"/>
      <c r="B548" s="79"/>
      <c r="C548" s="62"/>
      <c r="D548" s="22"/>
      <c r="E548" s="22"/>
      <c r="F548" s="22"/>
      <c r="G548" s="22"/>
      <c r="H548" s="22"/>
      <c r="I548" s="13"/>
    </row>
    <row r="549" spans="1:9" ht="15">
      <c r="A549" s="95"/>
      <c r="B549" s="79"/>
      <c r="C549" s="62"/>
      <c r="D549" s="22"/>
      <c r="E549" s="22"/>
      <c r="F549" s="22"/>
      <c r="G549" s="22"/>
      <c r="H549" s="22"/>
      <c r="I549" s="13"/>
    </row>
    <row r="550" spans="1:9" ht="15">
      <c r="A550" s="93"/>
      <c r="B550" s="69"/>
      <c r="C550" s="16"/>
      <c r="D550" s="24"/>
      <c r="E550" s="24"/>
      <c r="F550" s="24"/>
      <c r="G550" s="24"/>
      <c r="H550" s="24"/>
      <c r="I550" s="13"/>
    </row>
    <row r="551" spans="1:9" ht="15">
      <c r="A551" s="97"/>
      <c r="B551" s="84"/>
      <c r="C551" s="62"/>
      <c r="D551" s="22"/>
      <c r="E551" s="22"/>
      <c r="F551" s="22"/>
      <c r="G551" s="22"/>
      <c r="H551" s="22"/>
      <c r="I551" s="13"/>
    </row>
    <row r="552" spans="1:9" ht="15">
      <c r="A552" s="70"/>
      <c r="B552" s="72"/>
      <c r="C552" s="16"/>
      <c r="D552" s="24"/>
      <c r="E552" s="24"/>
      <c r="F552" s="24"/>
      <c r="G552" s="24"/>
      <c r="H552" s="24"/>
      <c r="I552" s="13"/>
    </row>
    <row r="553" spans="1:9" ht="15">
      <c r="A553" s="95"/>
      <c r="B553" s="79"/>
      <c r="C553" s="62"/>
      <c r="D553" s="22"/>
      <c r="E553" s="22"/>
      <c r="F553" s="22"/>
      <c r="G553" s="22"/>
      <c r="H553" s="22"/>
      <c r="I553" s="13"/>
    </row>
    <row r="554" spans="1:9" ht="15">
      <c r="A554" s="95"/>
      <c r="B554" s="79"/>
      <c r="C554" s="62"/>
      <c r="D554" s="22"/>
      <c r="E554" s="22"/>
      <c r="F554" s="22"/>
      <c r="G554" s="22"/>
      <c r="H554" s="22"/>
      <c r="I554" s="13"/>
    </row>
    <row r="555" spans="1:9" ht="15">
      <c r="A555" s="93"/>
      <c r="B555" s="69"/>
      <c r="C555" s="16"/>
      <c r="D555" s="24"/>
      <c r="E555" s="24"/>
      <c r="F555" s="24"/>
      <c r="G555" s="24"/>
      <c r="H555" s="24"/>
      <c r="I555" s="13"/>
    </row>
    <row r="556" spans="1:9" ht="15">
      <c r="A556" s="93"/>
      <c r="B556" s="69"/>
      <c r="C556" s="16"/>
      <c r="D556" s="24"/>
      <c r="E556" s="24"/>
      <c r="F556" s="24"/>
      <c r="G556" s="24"/>
      <c r="H556" s="24"/>
      <c r="I556" s="13"/>
    </row>
    <row r="557" spans="1:9" ht="15">
      <c r="A557" s="70"/>
      <c r="B557" s="72"/>
      <c r="C557" s="16"/>
      <c r="D557" s="24"/>
      <c r="E557" s="24"/>
      <c r="F557" s="24"/>
      <c r="G557" s="24"/>
      <c r="H557" s="24"/>
      <c r="I557" s="13"/>
    </row>
    <row r="558" spans="1:9" ht="15">
      <c r="A558" s="70"/>
      <c r="B558" s="72"/>
      <c r="C558" s="16"/>
      <c r="D558" s="24"/>
      <c r="E558" s="24"/>
      <c r="F558" s="24"/>
      <c r="G558" s="24"/>
      <c r="H558" s="24"/>
      <c r="I558" s="13"/>
    </row>
    <row r="559" spans="1:9" ht="15">
      <c r="A559" s="95"/>
      <c r="B559" s="79"/>
      <c r="C559" s="62"/>
      <c r="D559" s="22"/>
      <c r="E559" s="22"/>
      <c r="F559" s="22"/>
      <c r="G559" s="22"/>
      <c r="H559" s="22"/>
      <c r="I559" s="13"/>
    </row>
    <row r="560" spans="1:9" ht="15">
      <c r="A560" s="96"/>
      <c r="B560" s="69"/>
      <c r="C560" s="16"/>
      <c r="D560" s="24"/>
      <c r="E560" s="24"/>
      <c r="F560" s="24"/>
      <c r="G560" s="24"/>
      <c r="H560" s="24"/>
      <c r="I560" s="13"/>
    </row>
    <row r="561" spans="1:9" ht="15">
      <c r="A561" s="96"/>
      <c r="B561" s="69"/>
      <c r="C561" s="16"/>
      <c r="D561" s="24"/>
      <c r="E561" s="24"/>
      <c r="F561" s="24"/>
      <c r="G561" s="24"/>
      <c r="H561" s="24"/>
      <c r="I561" s="13"/>
    </row>
    <row r="562" spans="1:9" ht="15">
      <c r="A562" s="90"/>
      <c r="B562" s="72"/>
      <c r="C562" s="16"/>
      <c r="D562" s="24"/>
      <c r="E562" s="24"/>
      <c r="F562" s="24"/>
      <c r="G562" s="24"/>
      <c r="H562" s="24"/>
      <c r="I562" s="13"/>
    </row>
    <row r="563" spans="1:9" ht="15">
      <c r="A563" s="96"/>
      <c r="B563" s="69"/>
      <c r="C563" s="16"/>
      <c r="D563" s="24"/>
      <c r="E563" s="24"/>
      <c r="F563" s="24"/>
      <c r="G563" s="24"/>
      <c r="H563" s="24"/>
      <c r="I563" s="13"/>
    </row>
    <row r="564" spans="1:9" ht="15">
      <c r="A564" s="93"/>
      <c r="B564" s="69"/>
      <c r="C564" s="16"/>
      <c r="D564" s="24"/>
      <c r="E564" s="24"/>
      <c r="F564" s="24"/>
      <c r="G564" s="24"/>
      <c r="H564" s="24"/>
      <c r="I564" s="13"/>
    </row>
    <row r="565" spans="1:9" ht="15">
      <c r="A565" s="95"/>
      <c r="B565" s="79"/>
      <c r="C565" s="62"/>
      <c r="D565" s="22"/>
      <c r="E565" s="22"/>
      <c r="F565" s="22"/>
      <c r="G565" s="22"/>
      <c r="H565" s="22"/>
      <c r="I565" s="13"/>
    </row>
    <row r="566" spans="1:9" ht="15">
      <c r="A566" s="96"/>
      <c r="B566" s="69"/>
      <c r="C566" s="16"/>
      <c r="D566" s="24"/>
      <c r="E566" s="24"/>
      <c r="F566" s="24"/>
      <c r="G566" s="24"/>
      <c r="H566" s="24"/>
      <c r="I566" s="13"/>
    </row>
    <row r="567" spans="1:9" ht="15">
      <c r="A567" s="93"/>
      <c r="B567" s="69"/>
      <c r="C567" s="16"/>
      <c r="D567" s="24"/>
      <c r="E567" s="24"/>
      <c r="F567" s="24"/>
      <c r="G567" s="24"/>
      <c r="H567" s="24"/>
      <c r="I567" s="13"/>
    </row>
    <row r="568" spans="1:9" ht="15">
      <c r="A568" s="93"/>
      <c r="B568" s="69"/>
      <c r="C568" s="16"/>
      <c r="D568" s="24"/>
      <c r="E568" s="24"/>
      <c r="F568" s="24"/>
      <c r="G568" s="24"/>
      <c r="H568" s="24"/>
      <c r="I568" s="13"/>
    </row>
    <row r="569" spans="1:9" ht="15">
      <c r="A569" s="93"/>
      <c r="B569" s="69"/>
      <c r="C569" s="16"/>
      <c r="D569" s="24"/>
      <c r="E569" s="24"/>
      <c r="F569" s="24"/>
      <c r="G569" s="24"/>
      <c r="H569" s="24"/>
      <c r="I569" s="13"/>
    </row>
    <row r="570" spans="1:9" ht="15">
      <c r="A570" s="70"/>
      <c r="B570" s="72"/>
      <c r="C570" s="16"/>
      <c r="D570" s="24"/>
      <c r="E570" s="24"/>
      <c r="F570" s="24"/>
      <c r="G570" s="24"/>
      <c r="H570" s="24"/>
      <c r="I570" s="13"/>
    </row>
    <row r="571" spans="1:9" ht="15">
      <c r="A571" s="95"/>
      <c r="B571" s="79"/>
      <c r="C571" s="62"/>
      <c r="D571" s="22"/>
      <c r="E571" s="22"/>
      <c r="F571" s="22"/>
      <c r="G571" s="22"/>
      <c r="H571" s="22"/>
      <c r="I571" s="13"/>
    </row>
    <row r="572" spans="1:9" ht="15">
      <c r="A572" s="96"/>
      <c r="B572" s="69"/>
      <c r="C572" s="16"/>
      <c r="D572" s="24"/>
      <c r="E572" s="24"/>
      <c r="F572" s="24"/>
      <c r="G572" s="24"/>
      <c r="H572" s="24"/>
      <c r="I572" s="13"/>
    </row>
    <row r="573" spans="1:9" ht="15">
      <c r="A573" s="93"/>
      <c r="B573" s="69"/>
      <c r="C573" s="16"/>
      <c r="D573" s="24"/>
      <c r="E573" s="24"/>
      <c r="F573" s="24"/>
      <c r="G573" s="24"/>
      <c r="H573" s="24"/>
      <c r="I573" s="13"/>
    </row>
    <row r="574" spans="1:9" ht="15">
      <c r="A574" s="93"/>
      <c r="B574" s="69"/>
      <c r="C574" s="16"/>
      <c r="D574" s="24"/>
      <c r="E574" s="24"/>
      <c r="F574" s="24"/>
      <c r="G574" s="24"/>
      <c r="H574" s="24"/>
      <c r="I574" s="13"/>
    </row>
    <row r="575" spans="1:9" ht="15">
      <c r="A575" s="93"/>
      <c r="B575" s="69"/>
      <c r="C575" s="16"/>
      <c r="D575" s="24"/>
      <c r="E575" s="24"/>
      <c r="F575" s="24"/>
      <c r="G575" s="24"/>
      <c r="H575" s="24"/>
      <c r="I575" s="13"/>
    </row>
    <row r="576" spans="1:9" ht="15">
      <c r="A576" s="95"/>
      <c r="B576" s="79"/>
      <c r="C576" s="62"/>
      <c r="D576" s="22"/>
      <c r="E576" s="22"/>
      <c r="F576" s="22"/>
      <c r="G576" s="22"/>
      <c r="H576" s="22"/>
      <c r="I576" s="22"/>
    </row>
    <row r="577" spans="1:9" ht="15">
      <c r="A577" s="95"/>
      <c r="B577" s="79"/>
      <c r="C577" s="62"/>
      <c r="D577" s="22"/>
      <c r="E577" s="22"/>
      <c r="F577" s="22"/>
      <c r="G577" s="22"/>
      <c r="H577" s="22"/>
      <c r="I577" s="13"/>
    </row>
    <row r="578" spans="1:9" ht="15">
      <c r="A578" s="95"/>
      <c r="B578" s="79"/>
      <c r="C578" s="62"/>
      <c r="D578" s="22"/>
      <c r="E578" s="22"/>
      <c r="F578" s="22"/>
      <c r="G578" s="22"/>
      <c r="H578" s="22"/>
      <c r="I578" s="13"/>
    </row>
    <row r="579" spans="1:9" ht="15">
      <c r="A579" s="93"/>
      <c r="B579" s="69"/>
      <c r="C579" s="16"/>
      <c r="D579" s="24"/>
      <c r="E579" s="24"/>
      <c r="F579" s="24"/>
      <c r="G579" s="24"/>
      <c r="H579" s="24"/>
      <c r="I579" s="13"/>
    </row>
    <row r="580" spans="1:9" ht="15">
      <c r="A580" s="70"/>
      <c r="B580" s="72"/>
      <c r="C580" s="16"/>
      <c r="D580" s="24"/>
      <c r="E580" s="24"/>
      <c r="F580" s="24"/>
      <c r="G580" s="24"/>
      <c r="H580" s="24"/>
      <c r="I580" s="13"/>
    </row>
    <row r="581" spans="1:9" ht="15">
      <c r="A581" s="93"/>
      <c r="B581" s="69"/>
      <c r="C581" s="16"/>
      <c r="D581" s="24"/>
      <c r="E581" s="24"/>
      <c r="F581" s="24"/>
      <c r="G581" s="24"/>
      <c r="H581" s="24"/>
      <c r="I581" s="13"/>
    </row>
    <row r="582" spans="1:9" ht="15">
      <c r="A582" s="93"/>
      <c r="B582" s="69"/>
      <c r="C582" s="16"/>
      <c r="D582" s="24"/>
      <c r="E582" s="24"/>
      <c r="F582" s="24"/>
      <c r="G582" s="24"/>
      <c r="H582" s="24"/>
      <c r="I582" s="13"/>
    </row>
    <row r="583" spans="1:9" ht="15">
      <c r="A583" s="93"/>
      <c r="B583" s="69"/>
      <c r="C583" s="16"/>
      <c r="D583" s="24"/>
      <c r="E583" s="24"/>
      <c r="F583" s="24"/>
      <c r="G583" s="24"/>
      <c r="H583" s="24"/>
      <c r="I583" s="13"/>
    </row>
    <row r="584" spans="1:9" ht="15">
      <c r="A584" s="93"/>
      <c r="B584" s="69"/>
      <c r="C584" s="16"/>
      <c r="D584" s="24"/>
      <c r="E584" s="24"/>
      <c r="F584" s="24"/>
      <c r="G584" s="24"/>
      <c r="H584" s="24"/>
      <c r="I584" s="13"/>
    </row>
    <row r="585" spans="1:9" ht="15">
      <c r="A585" s="93"/>
      <c r="B585" s="69"/>
      <c r="C585" s="16"/>
      <c r="D585" s="24"/>
      <c r="E585" s="24"/>
      <c r="F585" s="24"/>
      <c r="G585" s="24"/>
      <c r="H585" s="24"/>
      <c r="I585" s="13"/>
    </row>
    <row r="586" spans="1:9" ht="15">
      <c r="A586" s="93"/>
      <c r="B586" s="69"/>
      <c r="C586" s="16"/>
      <c r="D586" s="24"/>
      <c r="E586" s="24"/>
      <c r="F586" s="24"/>
      <c r="G586" s="24"/>
      <c r="H586" s="24"/>
      <c r="I586" s="13"/>
    </row>
    <row r="587" spans="1:9" ht="15">
      <c r="A587" s="96"/>
      <c r="B587" s="69"/>
      <c r="C587" s="16"/>
      <c r="D587" s="24"/>
      <c r="E587" s="24"/>
      <c r="F587" s="24"/>
      <c r="G587" s="24"/>
      <c r="H587" s="24"/>
      <c r="I587" s="13"/>
    </row>
    <row r="588" spans="1:9" ht="15">
      <c r="A588" s="93"/>
      <c r="B588" s="69"/>
      <c r="C588" s="16"/>
      <c r="D588" s="24"/>
      <c r="E588" s="24"/>
      <c r="F588" s="24"/>
      <c r="G588" s="24"/>
      <c r="H588" s="24"/>
      <c r="I588" s="13"/>
    </row>
    <row r="589" spans="1:9" ht="15">
      <c r="A589" s="93"/>
      <c r="B589" s="69"/>
      <c r="C589" s="16"/>
      <c r="D589" s="24"/>
      <c r="E589" s="24"/>
      <c r="F589" s="24"/>
      <c r="G589" s="24"/>
      <c r="H589" s="24"/>
      <c r="I589" s="13"/>
    </row>
    <row r="590" spans="1:9" ht="15">
      <c r="A590" s="93"/>
      <c r="B590" s="69"/>
      <c r="C590" s="16"/>
      <c r="D590" s="24"/>
      <c r="E590" s="24"/>
      <c r="F590" s="24"/>
      <c r="G590" s="24"/>
      <c r="H590" s="24"/>
      <c r="I590" s="13"/>
    </row>
    <row r="591" spans="1:9" ht="15">
      <c r="A591" s="93"/>
      <c r="B591" s="69"/>
      <c r="C591" s="16"/>
      <c r="D591" s="24"/>
      <c r="E591" s="24"/>
      <c r="F591" s="24"/>
      <c r="G591" s="24"/>
      <c r="H591" s="24"/>
      <c r="I591" s="13"/>
    </row>
    <row r="592" spans="1:9" ht="15">
      <c r="A592" s="93"/>
      <c r="B592" s="69"/>
      <c r="C592" s="16"/>
      <c r="D592" s="24"/>
      <c r="E592" s="24"/>
      <c r="F592" s="24"/>
      <c r="G592" s="24"/>
      <c r="H592" s="24"/>
      <c r="I592" s="13"/>
    </row>
    <row r="593" spans="1:9" ht="15">
      <c r="A593" s="93"/>
      <c r="B593" s="69"/>
      <c r="C593" s="16"/>
      <c r="D593" s="24"/>
      <c r="E593" s="24"/>
      <c r="F593" s="24"/>
      <c r="G593" s="24"/>
      <c r="H593" s="24"/>
      <c r="I593" s="13"/>
    </row>
    <row r="594" spans="1:9" ht="15">
      <c r="A594" s="93"/>
      <c r="B594" s="69"/>
      <c r="C594" s="16"/>
      <c r="D594" s="24"/>
      <c r="E594" s="24"/>
      <c r="F594" s="24"/>
      <c r="G594" s="24"/>
      <c r="H594" s="24"/>
      <c r="I594" s="13"/>
    </row>
    <row r="595" spans="1:9" ht="15">
      <c r="A595" s="95"/>
      <c r="B595" s="79"/>
      <c r="C595" s="62"/>
      <c r="D595" s="22"/>
      <c r="E595" s="22"/>
      <c r="F595" s="22"/>
      <c r="G595" s="22"/>
      <c r="H595" s="22"/>
      <c r="I595" s="13"/>
    </row>
    <row r="596" spans="1:9" s="14" customFormat="1" ht="15">
      <c r="A596" s="70"/>
      <c r="B596" s="72"/>
      <c r="C596" s="16"/>
      <c r="D596" s="99"/>
      <c r="E596" s="99"/>
      <c r="F596" s="24"/>
      <c r="G596" s="99"/>
      <c r="H596" s="24"/>
      <c r="I596" s="13"/>
    </row>
    <row r="597" spans="1:9" ht="15">
      <c r="A597" s="90"/>
      <c r="B597" s="72"/>
      <c r="C597" s="16"/>
      <c r="D597" s="24"/>
      <c r="E597" s="24"/>
      <c r="F597" s="24"/>
      <c r="G597" s="24"/>
      <c r="H597" s="24"/>
      <c r="I597" s="13"/>
    </row>
    <row r="598" spans="1:9" ht="15">
      <c r="A598" s="93"/>
      <c r="B598" s="69"/>
      <c r="C598" s="16"/>
      <c r="D598" s="24"/>
      <c r="E598" s="24"/>
      <c r="F598" s="24"/>
      <c r="G598" s="24"/>
      <c r="H598" s="24"/>
      <c r="I598" s="13"/>
    </row>
    <row r="599" spans="1:9" ht="15">
      <c r="A599" s="103"/>
      <c r="B599" s="69"/>
      <c r="C599" s="16"/>
      <c r="D599" s="24"/>
      <c r="E599" s="24"/>
      <c r="F599" s="24"/>
      <c r="G599" s="24"/>
      <c r="H599" s="24"/>
      <c r="I599" s="13"/>
    </row>
    <row r="600" spans="1:9" ht="15">
      <c r="A600" s="95"/>
      <c r="B600" s="79"/>
      <c r="C600" s="62"/>
      <c r="D600" s="22"/>
      <c r="E600" s="22"/>
      <c r="F600" s="22"/>
      <c r="G600" s="22"/>
      <c r="H600" s="22"/>
      <c r="I600" s="13"/>
    </row>
    <row r="601" spans="1:9" ht="15">
      <c r="A601" s="93"/>
      <c r="B601" s="69"/>
      <c r="C601" s="16"/>
      <c r="D601" s="24"/>
      <c r="E601" s="24"/>
      <c r="F601" s="24"/>
      <c r="G601" s="24"/>
      <c r="H601" s="24"/>
      <c r="I601" s="13"/>
    </row>
    <row r="602" spans="1:9" ht="15">
      <c r="A602" s="93"/>
      <c r="B602" s="69"/>
      <c r="C602" s="16"/>
      <c r="D602" s="24"/>
      <c r="E602" s="24"/>
      <c r="F602" s="24"/>
      <c r="G602" s="24"/>
      <c r="H602" s="24"/>
      <c r="I602" s="13"/>
    </row>
    <row r="603" spans="1:9" ht="15">
      <c r="A603" s="93"/>
      <c r="B603" s="69"/>
      <c r="C603" s="16"/>
      <c r="D603" s="24"/>
      <c r="E603" s="24"/>
      <c r="F603" s="24"/>
      <c r="G603" s="24"/>
      <c r="H603" s="24"/>
      <c r="I603" s="13"/>
    </row>
    <row r="604" spans="1:9" ht="15">
      <c r="A604" s="70"/>
      <c r="B604" s="72"/>
      <c r="C604" s="16"/>
      <c r="D604" s="24"/>
      <c r="E604" s="24"/>
      <c r="F604" s="24"/>
      <c r="G604" s="24"/>
      <c r="H604" s="24"/>
      <c r="I604" s="13"/>
    </row>
    <row r="605" spans="1:9" ht="15">
      <c r="A605" s="93"/>
      <c r="B605" s="69"/>
      <c r="C605" s="16"/>
      <c r="D605" s="24"/>
      <c r="E605" s="24"/>
      <c r="F605" s="24"/>
      <c r="G605" s="24"/>
      <c r="H605" s="24"/>
      <c r="I605" s="13"/>
    </row>
    <row r="606" spans="1:9" ht="15">
      <c r="A606" s="95"/>
      <c r="B606" s="79"/>
      <c r="C606" s="62"/>
      <c r="D606" s="22"/>
      <c r="E606" s="22"/>
      <c r="F606" s="22"/>
      <c r="G606" s="22"/>
      <c r="H606" s="22"/>
      <c r="I606" s="13"/>
    </row>
    <row r="607" spans="1:9" ht="15">
      <c r="A607" s="93"/>
      <c r="B607" s="69"/>
      <c r="C607" s="16"/>
      <c r="D607" s="24"/>
      <c r="E607" s="24"/>
      <c r="F607" s="24"/>
      <c r="G607" s="24"/>
      <c r="H607" s="24"/>
      <c r="I607" s="13"/>
    </row>
    <row r="608" spans="1:9" ht="15">
      <c r="A608" s="93"/>
      <c r="B608" s="69"/>
      <c r="C608" s="16"/>
      <c r="D608" s="24"/>
      <c r="E608" s="24"/>
      <c r="F608" s="24"/>
      <c r="G608" s="24"/>
      <c r="H608" s="24"/>
      <c r="I608" s="13"/>
    </row>
    <row r="609" spans="1:9" ht="15">
      <c r="A609" s="95"/>
      <c r="B609" s="79"/>
      <c r="C609" s="76"/>
      <c r="D609" s="31"/>
      <c r="E609" s="31"/>
      <c r="F609" s="31"/>
      <c r="G609" s="31"/>
      <c r="H609" s="31"/>
      <c r="I609" s="13"/>
    </row>
    <row r="610" spans="1:9" ht="15">
      <c r="A610" s="96"/>
      <c r="B610" s="69"/>
      <c r="C610" s="16"/>
      <c r="D610" s="24"/>
      <c r="E610" s="24"/>
      <c r="F610" s="24"/>
      <c r="G610" s="24"/>
      <c r="H610" s="24"/>
      <c r="I610" s="13"/>
    </row>
    <row r="611" spans="1:9" ht="15">
      <c r="A611" s="96"/>
      <c r="B611" s="69"/>
      <c r="C611" s="16"/>
      <c r="D611" s="24"/>
      <c r="E611" s="24"/>
      <c r="F611" s="24"/>
      <c r="G611" s="24"/>
      <c r="H611" s="24"/>
      <c r="I611" s="13"/>
    </row>
    <row r="612" spans="1:9" ht="15">
      <c r="A612" s="93"/>
      <c r="B612" s="69"/>
      <c r="C612" s="16"/>
      <c r="D612" s="24"/>
      <c r="E612" s="24"/>
      <c r="F612" s="24"/>
      <c r="G612" s="24"/>
      <c r="H612" s="24"/>
      <c r="I612" s="13"/>
    </row>
    <row r="613" spans="1:9" ht="15">
      <c r="A613" s="93"/>
      <c r="B613" s="69"/>
      <c r="C613" s="16"/>
      <c r="D613" s="24"/>
      <c r="E613" s="24"/>
      <c r="F613" s="24"/>
      <c r="G613" s="24"/>
      <c r="H613" s="24"/>
      <c r="I613" s="13"/>
    </row>
    <row r="614" spans="1:9" ht="15">
      <c r="A614" s="96"/>
      <c r="B614" s="69"/>
      <c r="C614" s="16"/>
      <c r="D614" s="24"/>
      <c r="E614" s="24"/>
      <c r="F614" s="24"/>
      <c r="G614" s="24"/>
      <c r="H614" s="24"/>
      <c r="I614" s="13"/>
    </row>
    <row r="615" spans="1:9" ht="15">
      <c r="A615" s="96"/>
      <c r="B615" s="69"/>
      <c r="C615" s="16"/>
      <c r="D615" s="24"/>
      <c r="E615" s="24"/>
      <c r="F615" s="24"/>
      <c r="G615" s="24"/>
      <c r="H615" s="24"/>
      <c r="I615" s="13"/>
    </row>
    <row r="616" spans="1:9" ht="15">
      <c r="A616" s="93"/>
      <c r="B616" s="69"/>
      <c r="C616" s="16"/>
      <c r="D616" s="24"/>
      <c r="E616" s="24"/>
      <c r="F616" s="24"/>
      <c r="G616" s="24"/>
      <c r="H616" s="24"/>
      <c r="I616" s="13"/>
    </row>
    <row r="617" spans="1:9" ht="15">
      <c r="A617" s="93"/>
      <c r="B617" s="69"/>
      <c r="C617" s="16"/>
      <c r="D617" s="24"/>
      <c r="E617" s="24"/>
      <c r="F617" s="24"/>
      <c r="G617" s="24"/>
      <c r="H617" s="24"/>
      <c r="I617" s="13"/>
    </row>
    <row r="618" spans="1:9" ht="15">
      <c r="A618" s="93"/>
      <c r="B618" s="69"/>
      <c r="C618" s="16"/>
      <c r="D618" s="24"/>
      <c r="E618" s="24"/>
      <c r="F618" s="24"/>
      <c r="G618" s="24"/>
      <c r="H618" s="24"/>
      <c r="I618" s="13"/>
    </row>
    <row r="619" spans="1:9" ht="15">
      <c r="A619" s="93"/>
      <c r="B619" s="69"/>
      <c r="C619" s="16"/>
      <c r="D619" s="24"/>
      <c r="E619" s="24"/>
      <c r="F619" s="24"/>
      <c r="G619" s="24"/>
      <c r="H619" s="24"/>
      <c r="I619" s="13"/>
    </row>
    <row r="620" spans="1:9" ht="15">
      <c r="A620" s="93"/>
      <c r="B620" s="69"/>
      <c r="C620" s="16"/>
      <c r="D620" s="24"/>
      <c r="E620" s="24"/>
      <c r="F620" s="24"/>
      <c r="G620" s="24"/>
      <c r="H620" s="24"/>
      <c r="I620" s="13"/>
    </row>
    <row r="621" spans="1:9" ht="15">
      <c r="A621" s="96"/>
      <c r="B621" s="69"/>
      <c r="C621" s="16"/>
      <c r="D621" s="24"/>
      <c r="E621" s="24"/>
      <c r="F621" s="24"/>
      <c r="G621" s="24"/>
      <c r="H621" s="24"/>
      <c r="I621" s="13"/>
    </row>
    <row r="622" spans="1:9" ht="15">
      <c r="A622" s="96"/>
      <c r="B622" s="69"/>
      <c r="C622" s="16"/>
      <c r="D622" s="24"/>
      <c r="E622" s="24"/>
      <c r="F622" s="24"/>
      <c r="G622" s="24"/>
      <c r="H622" s="24"/>
      <c r="I622" s="13"/>
    </row>
    <row r="623" spans="1:9" ht="15">
      <c r="A623" s="96"/>
      <c r="B623" s="69"/>
      <c r="C623" s="16"/>
      <c r="D623" s="24"/>
      <c r="E623" s="24"/>
      <c r="F623" s="24"/>
      <c r="G623" s="24"/>
      <c r="H623" s="24"/>
      <c r="I623" s="13"/>
    </row>
    <row r="624" spans="1:9" ht="15">
      <c r="A624" s="96"/>
      <c r="B624" s="69"/>
      <c r="C624" s="16"/>
      <c r="D624" s="24"/>
      <c r="E624" s="24"/>
      <c r="F624" s="24"/>
      <c r="G624" s="24"/>
      <c r="H624" s="24"/>
      <c r="I624" s="13"/>
    </row>
    <row r="625" spans="1:9" ht="15">
      <c r="A625" s="95"/>
      <c r="B625" s="79"/>
      <c r="C625" s="62"/>
      <c r="D625" s="22"/>
      <c r="E625" s="22"/>
      <c r="F625" s="22"/>
      <c r="G625" s="22"/>
      <c r="H625" s="22"/>
      <c r="I625" s="13"/>
    </row>
    <row r="626" spans="1:9" ht="15">
      <c r="A626" s="93"/>
      <c r="B626" s="69"/>
      <c r="C626" s="16"/>
      <c r="D626" s="24"/>
      <c r="E626" s="24"/>
      <c r="F626" s="24"/>
      <c r="G626" s="24"/>
      <c r="H626" s="24"/>
      <c r="I626" s="13"/>
    </row>
    <row r="627" spans="1:9" ht="15">
      <c r="A627" s="93"/>
      <c r="B627" s="69"/>
      <c r="C627" s="16"/>
      <c r="D627" s="24"/>
      <c r="E627" s="24"/>
      <c r="F627" s="24"/>
      <c r="G627" s="24"/>
      <c r="H627" s="24"/>
      <c r="I627" s="13"/>
    </row>
    <row r="628" spans="1:9" ht="15">
      <c r="A628" s="93"/>
      <c r="B628" s="69"/>
      <c r="C628" s="16"/>
      <c r="D628" s="24"/>
      <c r="E628" s="24"/>
      <c r="F628" s="24"/>
      <c r="G628" s="24"/>
      <c r="H628" s="24"/>
      <c r="I628" s="13"/>
    </row>
    <row r="629" spans="1:9" ht="15">
      <c r="A629" s="93"/>
      <c r="B629" s="69"/>
      <c r="C629" s="16"/>
      <c r="D629" s="24"/>
      <c r="E629" s="24"/>
      <c r="F629" s="24"/>
      <c r="G629" s="24"/>
      <c r="H629" s="24"/>
      <c r="I629" s="13"/>
    </row>
    <row r="630" spans="1:9" ht="15">
      <c r="A630" s="93"/>
      <c r="B630" s="69"/>
      <c r="C630" s="16"/>
      <c r="D630" s="24"/>
      <c r="E630" s="24"/>
      <c r="F630" s="24"/>
      <c r="G630" s="24"/>
      <c r="H630" s="24"/>
      <c r="I630" s="13"/>
    </row>
    <row r="631" spans="1:9" ht="15">
      <c r="A631" s="93"/>
      <c r="B631" s="69"/>
      <c r="C631" s="16"/>
      <c r="D631" s="24"/>
      <c r="E631" s="24"/>
      <c r="F631" s="24"/>
      <c r="G631" s="24"/>
      <c r="H631" s="24"/>
      <c r="I631" s="13"/>
    </row>
    <row r="632" spans="1:9" ht="15">
      <c r="A632" s="70"/>
      <c r="B632" s="72"/>
      <c r="C632" s="16"/>
      <c r="D632" s="24"/>
      <c r="E632" s="24"/>
      <c r="F632" s="24"/>
      <c r="G632" s="24"/>
      <c r="H632" s="24"/>
      <c r="I632" s="13"/>
    </row>
    <row r="633" spans="1:9" ht="15">
      <c r="A633" s="95"/>
      <c r="B633" s="79"/>
      <c r="C633" s="62"/>
      <c r="D633" s="22"/>
      <c r="E633" s="22"/>
      <c r="F633" s="22"/>
      <c r="G633" s="22"/>
      <c r="H633" s="22"/>
      <c r="I633" s="13"/>
    </row>
    <row r="634" spans="1:9" ht="15">
      <c r="A634" s="95"/>
      <c r="B634" s="79"/>
      <c r="C634" s="62"/>
      <c r="D634" s="22"/>
      <c r="E634" s="22"/>
      <c r="F634" s="22"/>
      <c r="G634" s="22"/>
      <c r="H634" s="22"/>
      <c r="I634" s="13"/>
    </row>
    <row r="635" spans="1:9" ht="15">
      <c r="A635" s="93"/>
      <c r="B635" s="69"/>
      <c r="C635" s="16"/>
      <c r="D635" s="24"/>
      <c r="E635" s="24"/>
      <c r="F635" s="24"/>
      <c r="G635" s="24"/>
      <c r="H635" s="24"/>
      <c r="I635" s="13"/>
    </row>
    <row r="636" spans="1:9" ht="15">
      <c r="A636" s="93"/>
      <c r="B636" s="69"/>
      <c r="C636" s="16"/>
      <c r="D636" s="24"/>
      <c r="E636" s="24"/>
      <c r="F636" s="24"/>
      <c r="G636" s="24"/>
      <c r="H636" s="24"/>
      <c r="I636" s="13"/>
    </row>
    <row r="637" spans="1:9" ht="15">
      <c r="A637" s="93"/>
      <c r="B637" s="69"/>
      <c r="C637" s="16"/>
      <c r="D637" s="24"/>
      <c r="E637" s="24"/>
      <c r="F637" s="24"/>
      <c r="G637" s="24"/>
      <c r="H637" s="24"/>
      <c r="I637" s="13"/>
    </row>
    <row r="638" spans="1:9" ht="15">
      <c r="A638" s="93"/>
      <c r="B638" s="69"/>
      <c r="C638" s="16"/>
      <c r="D638" s="24"/>
      <c r="E638" s="24"/>
      <c r="F638" s="24"/>
      <c r="G638" s="24"/>
      <c r="H638" s="24"/>
      <c r="I638" s="13"/>
    </row>
    <row r="639" spans="1:9" ht="15">
      <c r="A639" s="93"/>
      <c r="B639" s="69"/>
      <c r="C639" s="16"/>
      <c r="D639" s="24"/>
      <c r="E639" s="24"/>
      <c r="F639" s="24"/>
      <c r="G639" s="24"/>
      <c r="H639" s="24"/>
      <c r="I639" s="13"/>
    </row>
    <row r="640" spans="1:9" ht="15">
      <c r="A640" s="93"/>
      <c r="B640" s="69"/>
      <c r="C640" s="16"/>
      <c r="D640" s="24"/>
      <c r="E640" s="24"/>
      <c r="F640" s="24"/>
      <c r="G640" s="24"/>
      <c r="H640" s="24"/>
      <c r="I640" s="13"/>
    </row>
    <row r="641" spans="1:9" ht="15">
      <c r="A641" s="93"/>
      <c r="B641" s="69"/>
      <c r="C641" s="16"/>
      <c r="D641" s="24"/>
      <c r="E641" s="24"/>
      <c r="F641" s="24"/>
      <c r="G641" s="24"/>
      <c r="H641" s="24"/>
      <c r="I641" s="13"/>
    </row>
    <row r="642" spans="1:9" ht="15">
      <c r="A642" s="90"/>
      <c r="B642" s="72"/>
      <c r="C642" s="16"/>
      <c r="D642" s="24"/>
      <c r="E642" s="24"/>
      <c r="F642" s="24"/>
      <c r="G642" s="24"/>
      <c r="H642" s="24"/>
      <c r="I642" s="13"/>
    </row>
    <row r="643" spans="1:9" ht="15">
      <c r="A643" s="96"/>
      <c r="B643" s="69"/>
      <c r="C643" s="16"/>
      <c r="D643" s="24"/>
      <c r="E643" s="24"/>
      <c r="F643" s="24"/>
      <c r="G643" s="24"/>
      <c r="H643" s="24"/>
      <c r="I643" s="13"/>
    </row>
    <row r="644" spans="1:9" ht="15">
      <c r="A644" s="96"/>
      <c r="B644" s="69"/>
      <c r="C644" s="16"/>
      <c r="D644" s="24"/>
      <c r="E644" s="24"/>
      <c r="F644" s="24"/>
      <c r="G644" s="24"/>
      <c r="H644" s="24"/>
      <c r="I644" s="13"/>
    </row>
    <row r="645" spans="1:9" ht="15">
      <c r="A645" s="90"/>
      <c r="B645" s="72"/>
      <c r="C645" s="16"/>
      <c r="D645" s="24"/>
      <c r="E645" s="24"/>
      <c r="F645" s="24"/>
      <c r="G645" s="24"/>
      <c r="H645" s="24"/>
      <c r="I645" s="13"/>
    </row>
    <row r="646" spans="1:9" ht="15">
      <c r="A646" s="93"/>
      <c r="B646" s="69"/>
      <c r="C646" s="16"/>
      <c r="D646" s="24"/>
      <c r="E646" s="24"/>
      <c r="F646" s="24"/>
      <c r="G646" s="24"/>
      <c r="H646" s="24"/>
      <c r="I646" s="13"/>
    </row>
    <row r="647" spans="1:9" ht="15">
      <c r="A647" s="93"/>
      <c r="B647" s="69"/>
      <c r="C647" s="16"/>
      <c r="D647" s="24"/>
      <c r="E647" s="24"/>
      <c r="F647" s="24"/>
      <c r="G647" s="24"/>
      <c r="H647" s="24"/>
      <c r="I647" s="13"/>
    </row>
    <row r="648" spans="1:9" ht="15">
      <c r="A648" s="93"/>
      <c r="B648" s="69"/>
      <c r="C648" s="16"/>
      <c r="D648" s="24"/>
      <c r="E648" s="24"/>
      <c r="F648" s="24"/>
      <c r="G648" s="24"/>
      <c r="H648" s="24"/>
      <c r="I648" s="13"/>
    </row>
    <row r="649" spans="1:9" ht="15">
      <c r="A649" s="95"/>
      <c r="B649" s="79"/>
      <c r="C649" s="62"/>
      <c r="D649" s="22"/>
      <c r="E649" s="22"/>
      <c r="F649" s="22"/>
      <c r="G649" s="22"/>
      <c r="H649" s="22"/>
      <c r="I649" s="13"/>
    </row>
    <row r="650" spans="1:9" ht="15">
      <c r="A650" s="90"/>
      <c r="B650" s="72"/>
      <c r="C650" s="16"/>
      <c r="D650" s="24"/>
      <c r="E650" s="24"/>
      <c r="F650" s="24"/>
      <c r="G650" s="24"/>
      <c r="H650" s="24"/>
      <c r="I650" s="13"/>
    </row>
    <row r="651" spans="1:9" ht="15">
      <c r="A651" s="93"/>
      <c r="B651" s="69"/>
      <c r="C651" s="16"/>
      <c r="D651" s="24"/>
      <c r="E651" s="24"/>
      <c r="F651" s="24"/>
      <c r="G651" s="24"/>
      <c r="H651" s="24"/>
      <c r="I651" s="13"/>
    </row>
    <row r="652" spans="1:9" ht="15">
      <c r="A652" s="93"/>
      <c r="B652" s="69"/>
      <c r="C652" s="16"/>
      <c r="D652" s="24"/>
      <c r="E652" s="24"/>
      <c r="F652" s="24"/>
      <c r="G652" s="24"/>
      <c r="H652" s="24"/>
      <c r="I652" s="13"/>
    </row>
    <row r="653" spans="1:9" ht="15">
      <c r="A653" s="95"/>
      <c r="B653" s="79"/>
      <c r="C653" s="62"/>
      <c r="D653" s="22"/>
      <c r="E653" s="22"/>
      <c r="F653" s="22"/>
      <c r="G653" s="22"/>
      <c r="H653" s="22"/>
      <c r="I653" s="13"/>
    </row>
    <row r="654" spans="1:9" ht="15">
      <c r="A654" s="93"/>
      <c r="B654" s="69"/>
      <c r="C654" s="16"/>
      <c r="D654" s="24"/>
      <c r="E654" s="24"/>
      <c r="F654" s="24"/>
      <c r="G654" s="24"/>
      <c r="H654" s="24"/>
      <c r="I654" s="13"/>
    </row>
    <row r="655" spans="1:9" ht="15">
      <c r="A655" s="93"/>
      <c r="B655" s="69"/>
      <c r="C655" s="16"/>
      <c r="D655" s="24"/>
      <c r="E655" s="24"/>
      <c r="F655" s="24"/>
      <c r="G655" s="24"/>
      <c r="H655" s="24"/>
      <c r="I655" s="13"/>
    </row>
    <row r="656" spans="1:9" ht="15">
      <c r="A656" s="95"/>
      <c r="B656" s="79"/>
      <c r="C656" s="76"/>
      <c r="D656" s="31"/>
      <c r="E656" s="31"/>
      <c r="F656" s="31"/>
      <c r="G656" s="31"/>
      <c r="H656" s="31"/>
      <c r="I656" s="31"/>
    </row>
    <row r="657" spans="1:9" ht="15">
      <c r="A657" s="96"/>
      <c r="B657" s="69"/>
      <c r="C657" s="16"/>
      <c r="D657" s="24"/>
      <c r="E657" s="24"/>
      <c r="F657" s="24"/>
      <c r="G657" s="24"/>
      <c r="H657" s="24"/>
      <c r="I657" s="13"/>
    </row>
    <row r="658" spans="1:9" ht="15">
      <c r="A658" s="90"/>
      <c r="B658" s="72"/>
      <c r="C658" s="16"/>
      <c r="D658" s="24"/>
      <c r="E658" s="24"/>
      <c r="F658" s="24"/>
      <c r="G658" s="24"/>
      <c r="H658" s="24"/>
      <c r="I658" s="13"/>
    </row>
    <row r="659" spans="1:9" ht="15">
      <c r="A659" s="90"/>
      <c r="B659" s="72"/>
      <c r="C659" s="16"/>
      <c r="D659" s="24"/>
      <c r="E659" s="24"/>
      <c r="F659" s="24"/>
      <c r="G659" s="24"/>
      <c r="H659" s="24"/>
      <c r="I659" s="13"/>
    </row>
    <row r="660" spans="1:9" ht="15">
      <c r="A660" s="96"/>
      <c r="B660" s="69"/>
      <c r="C660" s="16"/>
      <c r="D660" s="24"/>
      <c r="E660" s="24"/>
      <c r="F660" s="24"/>
      <c r="G660" s="24"/>
      <c r="H660" s="24"/>
      <c r="I660" s="13"/>
    </row>
    <row r="661" spans="1:9" ht="15">
      <c r="A661" s="96"/>
      <c r="B661" s="69"/>
      <c r="C661" s="16"/>
      <c r="D661" s="24"/>
      <c r="E661" s="24"/>
      <c r="F661" s="24"/>
      <c r="G661" s="24"/>
      <c r="H661" s="24"/>
      <c r="I661" s="13"/>
    </row>
    <row r="662" spans="1:9" ht="15">
      <c r="A662" s="96"/>
      <c r="B662" s="69"/>
      <c r="C662" s="16"/>
      <c r="D662" s="24"/>
      <c r="E662" s="24"/>
      <c r="F662" s="24"/>
      <c r="G662" s="24"/>
      <c r="H662" s="24"/>
      <c r="I662" s="13"/>
    </row>
    <row r="663" spans="1:9" ht="15">
      <c r="A663" s="96"/>
      <c r="B663" s="69"/>
      <c r="C663" s="16"/>
      <c r="D663" s="24"/>
      <c r="E663" s="24"/>
      <c r="F663" s="24"/>
      <c r="G663" s="24"/>
      <c r="H663" s="24"/>
      <c r="I663" s="13"/>
    </row>
    <row r="664" spans="1:9" ht="15">
      <c r="A664" s="93"/>
      <c r="B664" s="69"/>
      <c r="C664" s="16"/>
      <c r="D664" s="24"/>
      <c r="E664" s="24"/>
      <c r="F664" s="24"/>
      <c r="G664" s="24"/>
      <c r="H664" s="24"/>
      <c r="I664" s="13"/>
    </row>
    <row r="665" spans="1:9" ht="15">
      <c r="A665" s="93"/>
      <c r="B665" s="69"/>
      <c r="C665" s="16"/>
      <c r="D665" s="24"/>
      <c r="E665" s="24"/>
      <c r="F665" s="24"/>
      <c r="G665" s="24"/>
      <c r="H665" s="24"/>
      <c r="I665" s="13"/>
    </row>
    <row r="666" spans="1:9" ht="15">
      <c r="A666" s="93"/>
      <c r="B666" s="69"/>
      <c r="C666" s="16"/>
      <c r="D666" s="24"/>
      <c r="E666" s="24"/>
      <c r="F666" s="24"/>
      <c r="G666" s="24"/>
      <c r="H666" s="24"/>
      <c r="I666" s="13"/>
    </row>
    <row r="667" spans="1:9" ht="15">
      <c r="A667" s="93"/>
      <c r="B667" s="69"/>
      <c r="C667" s="16"/>
      <c r="D667" s="24"/>
      <c r="E667" s="24"/>
      <c r="F667" s="24"/>
      <c r="G667" s="24"/>
      <c r="H667" s="24"/>
      <c r="I667" s="13"/>
    </row>
    <row r="668" spans="1:9" ht="15">
      <c r="A668" s="93"/>
      <c r="B668" s="69"/>
      <c r="C668" s="16"/>
      <c r="D668" s="24"/>
      <c r="E668" s="24"/>
      <c r="F668" s="24"/>
      <c r="G668" s="24"/>
      <c r="H668" s="24"/>
      <c r="I668" s="13"/>
    </row>
    <row r="669" spans="1:9" ht="15">
      <c r="A669" s="93"/>
      <c r="B669" s="69"/>
      <c r="C669" s="16"/>
      <c r="D669" s="24"/>
      <c r="E669" s="24"/>
      <c r="F669" s="24"/>
      <c r="G669" s="24"/>
      <c r="H669" s="24"/>
      <c r="I669" s="13"/>
    </row>
    <row r="670" spans="1:9" ht="15">
      <c r="A670" s="70"/>
      <c r="B670" s="72"/>
      <c r="C670" s="16"/>
      <c r="D670" s="24"/>
      <c r="E670" s="24"/>
      <c r="F670" s="24"/>
      <c r="G670" s="24"/>
      <c r="H670" s="24"/>
      <c r="I670" s="13"/>
    </row>
    <row r="671" spans="1:9" ht="15">
      <c r="A671" s="93"/>
      <c r="B671" s="69"/>
      <c r="C671" s="16"/>
      <c r="D671" s="24"/>
      <c r="E671" s="24"/>
      <c r="F671" s="24"/>
      <c r="G671" s="24"/>
      <c r="H671" s="24"/>
      <c r="I671" s="13"/>
    </row>
    <row r="672" spans="1:9" ht="15">
      <c r="A672" s="93"/>
      <c r="B672" s="69"/>
      <c r="C672" s="16"/>
      <c r="D672" s="24"/>
      <c r="E672" s="24"/>
      <c r="F672" s="24"/>
      <c r="G672" s="24"/>
      <c r="H672" s="24"/>
      <c r="I672" s="13"/>
    </row>
    <row r="673" spans="1:9" ht="15">
      <c r="A673" s="96"/>
      <c r="B673" s="69"/>
      <c r="C673" s="16"/>
      <c r="D673" s="24"/>
      <c r="E673" s="24"/>
      <c r="F673" s="24"/>
      <c r="G673" s="24"/>
      <c r="H673" s="24"/>
      <c r="I673" s="13"/>
    </row>
    <row r="674" spans="1:9" ht="15">
      <c r="A674" s="96"/>
      <c r="B674" s="69"/>
      <c r="C674" s="16"/>
      <c r="D674" s="24"/>
      <c r="E674" s="24"/>
      <c r="F674" s="24"/>
      <c r="G674" s="24"/>
      <c r="H674" s="24"/>
      <c r="I674" s="13"/>
    </row>
    <row r="675" spans="1:9" ht="15">
      <c r="A675" s="96"/>
      <c r="B675" s="69"/>
      <c r="C675" s="16"/>
      <c r="D675" s="24"/>
      <c r="E675" s="24"/>
      <c r="F675" s="24"/>
      <c r="G675" s="24"/>
      <c r="H675" s="24"/>
      <c r="I675" s="13"/>
    </row>
    <row r="676" spans="1:9" ht="15">
      <c r="A676" s="96"/>
      <c r="B676" s="69"/>
      <c r="C676" s="16"/>
      <c r="D676" s="24"/>
      <c r="E676" s="24"/>
      <c r="F676" s="24"/>
      <c r="G676" s="24"/>
      <c r="H676" s="24"/>
      <c r="I676" s="13"/>
    </row>
    <row r="677" spans="1:9" ht="15">
      <c r="A677" s="93"/>
      <c r="B677" s="69"/>
      <c r="C677" s="16"/>
      <c r="D677" s="24"/>
      <c r="E677" s="24"/>
      <c r="F677" s="24"/>
      <c r="G677" s="24"/>
      <c r="H677" s="24"/>
      <c r="I677" s="13"/>
    </row>
    <row r="678" spans="1:9" ht="15">
      <c r="A678" s="93"/>
      <c r="B678" s="69"/>
      <c r="C678" s="16"/>
      <c r="D678" s="24"/>
      <c r="E678" s="24"/>
      <c r="F678" s="24"/>
      <c r="G678" s="24"/>
      <c r="H678" s="24"/>
      <c r="I678" s="13"/>
    </row>
    <row r="679" spans="1:9" ht="15">
      <c r="A679" s="93"/>
      <c r="B679" s="69"/>
      <c r="C679" s="16"/>
      <c r="D679" s="24"/>
      <c r="E679" s="24"/>
      <c r="F679" s="24"/>
      <c r="G679" s="24"/>
      <c r="H679" s="24"/>
      <c r="I679" s="13"/>
    </row>
    <row r="680" spans="1:9" ht="15">
      <c r="A680" s="95"/>
      <c r="B680" s="79"/>
      <c r="C680" s="62"/>
      <c r="D680" s="22"/>
      <c r="E680" s="22"/>
      <c r="F680" s="22"/>
      <c r="G680" s="22"/>
      <c r="H680" s="22"/>
      <c r="I680" s="22"/>
    </row>
    <row r="681" spans="1:9" ht="15">
      <c r="A681" s="93"/>
      <c r="B681" s="69"/>
      <c r="C681" s="16"/>
      <c r="D681" s="24"/>
      <c r="E681" s="24"/>
      <c r="F681" s="24"/>
      <c r="G681" s="24"/>
      <c r="H681" s="24"/>
      <c r="I681" s="13"/>
    </row>
    <row r="682" spans="1:9" ht="15">
      <c r="A682" s="93"/>
      <c r="B682" s="69"/>
      <c r="C682" s="16"/>
      <c r="D682" s="24"/>
      <c r="E682" s="24"/>
      <c r="F682" s="24"/>
      <c r="G682" s="24"/>
      <c r="H682" s="24"/>
      <c r="I682" s="13"/>
    </row>
    <row r="683" spans="1:9" ht="15">
      <c r="A683" s="93"/>
      <c r="B683" s="69"/>
      <c r="C683" s="16"/>
      <c r="D683" s="24"/>
      <c r="E683" s="24"/>
      <c r="F683" s="24"/>
      <c r="G683" s="24"/>
      <c r="H683" s="24"/>
      <c r="I683" s="13"/>
    </row>
    <row r="684" spans="1:9" ht="15">
      <c r="A684" s="95"/>
      <c r="B684" s="79"/>
      <c r="C684" s="62"/>
      <c r="D684" s="22"/>
      <c r="E684" s="22"/>
      <c r="F684" s="22"/>
      <c r="G684" s="22"/>
      <c r="H684" s="22"/>
      <c r="I684" s="22"/>
    </row>
    <row r="685" spans="1:9" ht="15">
      <c r="A685" s="95"/>
      <c r="B685" s="79"/>
      <c r="C685" s="62"/>
      <c r="D685" s="22"/>
      <c r="E685" s="22"/>
      <c r="F685" s="22"/>
      <c r="G685" s="22"/>
      <c r="H685" s="22"/>
      <c r="I685" s="13"/>
    </row>
    <row r="686" spans="1:9" ht="15">
      <c r="A686" s="93"/>
      <c r="B686" s="69"/>
      <c r="C686" s="16"/>
      <c r="D686" s="24"/>
      <c r="E686" s="24"/>
      <c r="F686" s="24"/>
      <c r="G686" s="24"/>
      <c r="H686" s="24"/>
      <c r="I686" s="13"/>
    </row>
    <row r="687" spans="1:9" ht="15">
      <c r="A687" s="70"/>
      <c r="B687" s="72"/>
      <c r="C687" s="16"/>
      <c r="D687" s="24"/>
      <c r="E687" s="24"/>
      <c r="F687" s="24"/>
      <c r="G687" s="24"/>
      <c r="H687" s="24"/>
      <c r="I687" s="13"/>
    </row>
    <row r="688" spans="1:9" ht="15">
      <c r="A688" s="95"/>
      <c r="B688" s="79"/>
      <c r="C688" s="62"/>
      <c r="D688" s="22"/>
      <c r="E688" s="22"/>
      <c r="F688" s="22"/>
      <c r="G688" s="22"/>
      <c r="H688" s="22"/>
      <c r="I688" s="13"/>
    </row>
    <row r="689" spans="1:9" ht="14.25">
      <c r="A689" s="95"/>
      <c r="B689" s="79"/>
      <c r="C689" s="64"/>
      <c r="D689" s="65"/>
      <c r="E689" s="65"/>
      <c r="F689" s="65"/>
      <c r="G689" s="65"/>
      <c r="H689" s="65"/>
      <c r="I689" s="13"/>
    </row>
    <row r="690" spans="1:9" ht="15">
      <c r="A690" s="93"/>
      <c r="B690" s="69"/>
      <c r="C690" s="16"/>
      <c r="D690" s="24"/>
      <c r="E690" s="24"/>
      <c r="F690" s="24"/>
      <c r="G690" s="24"/>
      <c r="H690" s="24"/>
      <c r="I690" s="13"/>
    </row>
    <row r="691" spans="1:9" ht="15">
      <c r="A691" s="93"/>
      <c r="B691" s="69"/>
      <c r="C691" s="16"/>
      <c r="D691" s="24"/>
      <c r="E691" s="24"/>
      <c r="F691" s="24"/>
      <c r="G691" s="24"/>
      <c r="H691" s="24"/>
      <c r="I691" s="13"/>
    </row>
    <row r="692" spans="1:9" ht="15">
      <c r="A692" s="93"/>
      <c r="B692" s="69"/>
      <c r="C692" s="16"/>
      <c r="D692" s="24"/>
      <c r="E692" s="24"/>
      <c r="F692" s="24"/>
      <c r="G692" s="24"/>
      <c r="H692" s="24"/>
      <c r="I692" s="13"/>
    </row>
    <row r="693" spans="1:9" ht="15">
      <c r="A693" s="70"/>
      <c r="B693" s="72"/>
      <c r="C693" s="16"/>
      <c r="D693" s="24"/>
      <c r="E693" s="24"/>
      <c r="F693" s="24"/>
      <c r="G693" s="24"/>
      <c r="H693" s="24"/>
      <c r="I693" s="13"/>
    </row>
    <row r="694" spans="1:9" ht="15">
      <c r="A694" s="93"/>
      <c r="B694" s="69"/>
      <c r="C694" s="16"/>
      <c r="D694" s="24"/>
      <c r="E694" s="24"/>
      <c r="F694" s="24"/>
      <c r="G694" s="24"/>
      <c r="H694" s="24"/>
      <c r="I694" s="13"/>
    </row>
    <row r="695" spans="1:9" ht="15">
      <c r="A695" s="93"/>
      <c r="B695" s="69"/>
      <c r="C695" s="16"/>
      <c r="D695" s="24"/>
      <c r="E695" s="24"/>
      <c r="F695" s="24"/>
      <c r="G695" s="24"/>
      <c r="H695" s="24"/>
      <c r="I695" s="13"/>
    </row>
    <row r="696" spans="1:9" ht="15">
      <c r="A696" s="93"/>
      <c r="B696" s="69"/>
      <c r="C696" s="16"/>
      <c r="D696" s="24"/>
      <c r="E696" s="24"/>
      <c r="F696" s="24"/>
      <c r="G696" s="24"/>
      <c r="H696" s="24"/>
      <c r="I696" s="13"/>
    </row>
    <row r="697" spans="1:9" ht="15">
      <c r="A697" s="70"/>
      <c r="B697" s="72"/>
      <c r="C697" s="16"/>
      <c r="D697" s="24"/>
      <c r="E697" s="24"/>
      <c r="F697" s="24"/>
      <c r="G697" s="24"/>
      <c r="H697" s="24"/>
      <c r="I697" s="13"/>
    </row>
    <row r="698" spans="1:9" ht="15">
      <c r="A698" s="93"/>
      <c r="B698" s="69"/>
      <c r="C698" s="16"/>
      <c r="D698" s="24"/>
      <c r="E698" s="24"/>
      <c r="F698" s="24"/>
      <c r="G698" s="24"/>
      <c r="H698" s="24"/>
      <c r="I698" s="13"/>
    </row>
    <row r="699" spans="1:9" ht="15">
      <c r="A699" s="93"/>
      <c r="B699" s="69"/>
      <c r="C699" s="16"/>
      <c r="D699" s="24"/>
      <c r="E699" s="24"/>
      <c r="F699" s="24"/>
      <c r="G699" s="24"/>
      <c r="H699" s="24"/>
      <c r="I699" s="13"/>
    </row>
    <row r="700" spans="1:9" ht="15">
      <c r="A700" s="95"/>
      <c r="B700" s="79"/>
      <c r="C700" s="62"/>
      <c r="D700" s="22"/>
      <c r="E700" s="22"/>
      <c r="F700" s="22"/>
      <c r="G700" s="22"/>
      <c r="H700" s="22"/>
      <c r="I700" s="22"/>
    </row>
    <row r="701" spans="1:9" ht="15">
      <c r="A701" s="95"/>
      <c r="B701" s="79"/>
      <c r="C701" s="62"/>
      <c r="D701" s="22"/>
      <c r="E701" s="22"/>
      <c r="F701" s="22"/>
      <c r="G701" s="22"/>
      <c r="H701" s="22"/>
      <c r="I701" s="13"/>
    </row>
    <row r="702" spans="1:9" ht="15">
      <c r="A702" s="103"/>
      <c r="B702" s="69"/>
      <c r="C702" s="16"/>
      <c r="D702" s="24"/>
      <c r="E702" s="24"/>
      <c r="F702" s="24"/>
      <c r="G702" s="24"/>
      <c r="H702" s="24"/>
      <c r="I702" s="13"/>
    </row>
    <row r="703" spans="1:9" ht="15">
      <c r="A703" s="70"/>
      <c r="B703" s="72"/>
      <c r="C703" s="16"/>
      <c r="D703" s="24"/>
      <c r="E703" s="24"/>
      <c r="F703" s="24"/>
      <c r="G703" s="24"/>
      <c r="H703" s="24"/>
      <c r="I703" s="13"/>
    </row>
    <row r="704" spans="1:9" ht="15">
      <c r="A704" s="95"/>
      <c r="B704" s="79"/>
      <c r="C704" s="62"/>
      <c r="D704" s="22"/>
      <c r="E704" s="22"/>
      <c r="F704" s="22"/>
      <c r="G704" s="22"/>
      <c r="H704" s="22"/>
      <c r="I704" s="13"/>
    </row>
    <row r="705" spans="1:9" ht="15">
      <c r="A705" s="103"/>
      <c r="B705" s="69"/>
      <c r="C705" s="16"/>
      <c r="D705" s="24"/>
      <c r="E705" s="24"/>
      <c r="F705" s="24"/>
      <c r="G705" s="24"/>
      <c r="H705" s="24"/>
      <c r="I705" s="13"/>
    </row>
    <row r="706" spans="1:9" ht="15">
      <c r="A706" s="103"/>
      <c r="B706" s="69"/>
      <c r="C706" s="16"/>
      <c r="D706" s="24"/>
      <c r="E706" s="24"/>
      <c r="F706" s="24"/>
      <c r="G706" s="24"/>
      <c r="H706" s="24"/>
      <c r="I706" s="13"/>
    </row>
    <row r="707" spans="1:9" ht="15">
      <c r="A707" s="70"/>
      <c r="B707" s="72"/>
      <c r="C707" s="16"/>
      <c r="D707" s="24"/>
      <c r="E707" s="24"/>
      <c r="F707" s="24"/>
      <c r="G707" s="24"/>
      <c r="H707" s="24"/>
      <c r="I707" s="13"/>
    </row>
    <row r="708" spans="1:9" ht="15">
      <c r="A708" s="95"/>
      <c r="B708" s="79"/>
      <c r="C708" s="62"/>
      <c r="D708" s="22"/>
      <c r="E708" s="22"/>
      <c r="F708" s="22"/>
      <c r="G708" s="22"/>
      <c r="H708" s="22"/>
      <c r="I708" s="13"/>
    </row>
    <row r="709" spans="1:9" ht="15">
      <c r="A709" s="103"/>
      <c r="B709" s="69"/>
      <c r="C709" s="16"/>
      <c r="D709" s="24"/>
      <c r="E709" s="24"/>
      <c r="F709" s="24"/>
      <c r="G709" s="24"/>
      <c r="H709" s="24"/>
      <c r="I709" s="13"/>
    </row>
    <row r="710" spans="1:9" ht="15">
      <c r="A710" s="95"/>
      <c r="B710" s="79"/>
      <c r="C710" s="62"/>
      <c r="D710" s="22"/>
      <c r="E710" s="22"/>
      <c r="F710" s="22"/>
      <c r="G710" s="22"/>
      <c r="H710" s="22"/>
      <c r="I710" s="13"/>
    </row>
    <row r="711" spans="1:9" ht="15">
      <c r="A711" s="96"/>
      <c r="B711" s="69"/>
      <c r="C711" s="16"/>
      <c r="D711" s="24"/>
      <c r="E711" s="24"/>
      <c r="F711" s="24"/>
      <c r="G711" s="24"/>
      <c r="H711" s="24"/>
      <c r="I711" s="13"/>
    </row>
    <row r="712" spans="1:9" ht="15">
      <c r="A712" s="96"/>
      <c r="B712" s="69"/>
      <c r="C712" s="16"/>
      <c r="D712" s="24"/>
      <c r="E712" s="24"/>
      <c r="F712" s="24"/>
      <c r="G712" s="24"/>
      <c r="H712" s="24"/>
      <c r="I712" s="13"/>
    </row>
    <row r="713" spans="1:9" ht="15">
      <c r="A713" s="96"/>
      <c r="B713" s="69"/>
      <c r="C713" s="16"/>
      <c r="D713" s="24"/>
      <c r="E713" s="24"/>
      <c r="F713" s="24"/>
      <c r="G713" s="24"/>
      <c r="H713" s="24"/>
      <c r="I713" s="13"/>
    </row>
    <row r="714" spans="1:9" ht="15">
      <c r="A714" s="96"/>
      <c r="B714" s="69"/>
      <c r="C714" s="16"/>
      <c r="D714" s="24"/>
      <c r="E714" s="24"/>
      <c r="F714" s="24"/>
      <c r="G714" s="24"/>
      <c r="H714" s="24"/>
      <c r="I714" s="13"/>
    </row>
    <row r="715" spans="1:9" ht="15">
      <c r="A715" s="96"/>
      <c r="B715" s="69"/>
      <c r="C715" s="16"/>
      <c r="D715" s="24"/>
      <c r="E715" s="24"/>
      <c r="F715" s="24"/>
      <c r="G715" s="24"/>
      <c r="H715" s="24"/>
      <c r="I715" s="13"/>
    </row>
    <row r="716" spans="1:9" ht="15">
      <c r="A716" s="95"/>
      <c r="B716" s="79"/>
      <c r="C716" s="62"/>
      <c r="D716" s="22"/>
      <c r="E716" s="22"/>
      <c r="F716" s="22"/>
      <c r="G716" s="22"/>
      <c r="H716" s="22"/>
      <c r="I716" s="13"/>
    </row>
    <row r="717" spans="1:9" ht="15">
      <c r="A717" s="95"/>
      <c r="B717" s="79"/>
      <c r="C717" s="62"/>
      <c r="D717" s="22"/>
      <c r="E717" s="22"/>
      <c r="F717" s="22"/>
      <c r="G717" s="22"/>
      <c r="H717" s="22"/>
      <c r="I717" s="13"/>
    </row>
    <row r="718" spans="1:9" ht="15">
      <c r="A718" s="96"/>
      <c r="B718" s="69"/>
      <c r="C718" s="16"/>
      <c r="D718" s="24"/>
      <c r="E718" s="24"/>
      <c r="F718" s="24"/>
      <c r="G718" s="24"/>
      <c r="H718" s="24"/>
      <c r="I718" s="13"/>
    </row>
    <row r="719" spans="1:9" ht="15">
      <c r="A719" s="96"/>
      <c r="B719" s="69"/>
      <c r="C719" s="16"/>
      <c r="D719" s="24"/>
      <c r="E719" s="24"/>
      <c r="F719" s="24"/>
      <c r="G719" s="24"/>
      <c r="H719" s="24"/>
      <c r="I719" s="13"/>
    </row>
    <row r="720" spans="1:9" ht="15">
      <c r="A720" s="96"/>
      <c r="B720" s="69"/>
      <c r="C720" s="16"/>
      <c r="D720" s="24"/>
      <c r="E720" s="24"/>
      <c r="F720" s="24"/>
      <c r="G720" s="24"/>
      <c r="H720" s="24"/>
      <c r="I720" s="13"/>
    </row>
    <row r="721" spans="1:9" ht="15">
      <c r="A721" s="108"/>
      <c r="B721" s="84"/>
      <c r="C721" s="62"/>
      <c r="D721" s="28"/>
      <c r="E721" s="28"/>
      <c r="F721" s="28"/>
      <c r="G721" s="28"/>
      <c r="H721" s="28"/>
      <c r="I721" s="28"/>
    </row>
    <row r="722" spans="1:9" ht="15">
      <c r="A722" s="95"/>
      <c r="B722" s="79"/>
      <c r="C722" s="62"/>
      <c r="D722" s="22"/>
      <c r="E722" s="22"/>
      <c r="F722" s="22"/>
      <c r="G722" s="22"/>
      <c r="H722" s="22"/>
      <c r="I722" s="13"/>
    </row>
    <row r="723" spans="1:9" ht="15">
      <c r="A723" s="96"/>
      <c r="B723" s="69"/>
      <c r="C723" s="16"/>
      <c r="D723" s="24"/>
      <c r="E723" s="24"/>
      <c r="F723" s="24"/>
      <c r="G723" s="24"/>
      <c r="H723" s="24"/>
      <c r="I723" s="13"/>
    </row>
    <row r="724" spans="1:9" ht="15">
      <c r="A724" s="95"/>
      <c r="B724" s="79"/>
      <c r="C724" s="62"/>
      <c r="D724" s="28"/>
      <c r="E724" s="28"/>
      <c r="F724" s="28"/>
      <c r="G724" s="28"/>
      <c r="H724" s="28"/>
      <c r="I724" s="13"/>
    </row>
    <row r="725" spans="1:9" ht="15">
      <c r="A725" s="96"/>
      <c r="B725" s="69"/>
      <c r="C725" s="16"/>
      <c r="D725" s="24"/>
      <c r="E725" s="24"/>
      <c r="F725" s="24"/>
      <c r="G725" s="24"/>
      <c r="H725" s="24"/>
      <c r="I725" s="13"/>
    </row>
    <row r="726" spans="1:9" ht="15">
      <c r="A726" s="96"/>
      <c r="B726" s="69"/>
      <c r="C726" s="16"/>
      <c r="D726" s="24"/>
      <c r="E726" s="24"/>
      <c r="F726" s="24"/>
      <c r="G726" s="24"/>
      <c r="H726" s="24"/>
      <c r="I726" s="13"/>
    </row>
    <row r="727" spans="1:9" ht="15">
      <c r="A727" s="95"/>
      <c r="B727" s="79"/>
      <c r="C727" s="62"/>
      <c r="D727" s="22"/>
      <c r="E727" s="22"/>
      <c r="F727" s="22"/>
      <c r="G727" s="22"/>
      <c r="H727" s="22"/>
      <c r="I727" s="13"/>
    </row>
    <row r="728" spans="1:9" ht="15">
      <c r="A728" s="96"/>
      <c r="B728" s="69"/>
      <c r="C728" s="16"/>
      <c r="D728" s="24"/>
      <c r="E728" s="24"/>
      <c r="F728" s="24"/>
      <c r="G728" s="24"/>
      <c r="H728" s="24"/>
      <c r="I728" s="13"/>
    </row>
    <row r="729" spans="1:11" ht="15">
      <c r="A729" s="95"/>
      <c r="B729" s="79"/>
      <c r="C729" s="62"/>
      <c r="D729" s="28"/>
      <c r="E729" s="28"/>
      <c r="F729" s="28"/>
      <c r="G729" s="28"/>
      <c r="H729" s="28"/>
      <c r="I729" s="28"/>
      <c r="K729" s="22"/>
    </row>
    <row r="730" spans="1:9" ht="15">
      <c r="A730" s="95"/>
      <c r="B730" s="79"/>
      <c r="C730" s="62"/>
      <c r="D730" s="22"/>
      <c r="E730" s="22"/>
      <c r="F730" s="22"/>
      <c r="G730" s="22"/>
      <c r="H730" s="22"/>
      <c r="I730" s="13"/>
    </row>
    <row r="731" spans="1:9" ht="15">
      <c r="A731" s="93"/>
      <c r="B731" s="69"/>
      <c r="C731" s="16"/>
      <c r="D731" s="24"/>
      <c r="E731" s="24"/>
      <c r="F731" s="24"/>
      <c r="G731" s="24"/>
      <c r="H731" s="24"/>
      <c r="I731" s="13"/>
    </row>
    <row r="732" spans="1:9" ht="15">
      <c r="A732" s="100"/>
      <c r="B732" s="79"/>
      <c r="C732" s="62"/>
      <c r="D732" s="28"/>
      <c r="E732" s="28"/>
      <c r="F732" s="28"/>
      <c r="G732" s="28"/>
      <c r="H732" s="28"/>
      <c r="I732" s="13"/>
    </row>
    <row r="733" spans="1:9" ht="15">
      <c r="A733" s="96"/>
      <c r="B733" s="72"/>
      <c r="C733" s="16"/>
      <c r="D733" s="24"/>
      <c r="E733" s="24"/>
      <c r="F733" s="24"/>
      <c r="G733" s="24"/>
      <c r="H733" s="24"/>
      <c r="I733" s="13"/>
    </row>
    <row r="734" spans="1:9" ht="15">
      <c r="A734" s="96"/>
      <c r="B734" s="72"/>
      <c r="C734" s="16"/>
      <c r="D734" s="24"/>
      <c r="E734" s="24"/>
      <c r="F734" s="24"/>
      <c r="G734" s="24"/>
      <c r="H734" s="24"/>
      <c r="I734" s="13"/>
    </row>
    <row r="735" spans="1:9" ht="15">
      <c r="A735" s="96"/>
      <c r="B735" s="72"/>
      <c r="C735" s="16"/>
      <c r="D735" s="24"/>
      <c r="E735" s="24"/>
      <c r="F735" s="24"/>
      <c r="G735" s="24"/>
      <c r="H735" s="24"/>
      <c r="I735" s="13"/>
    </row>
    <row r="736" spans="1:9" ht="15">
      <c r="A736" s="95"/>
      <c r="B736" s="79"/>
      <c r="C736" s="62"/>
      <c r="D736" s="22"/>
      <c r="E736" s="22"/>
      <c r="F736" s="22"/>
      <c r="G736" s="22"/>
      <c r="H736" s="22"/>
      <c r="I736" s="13"/>
    </row>
    <row r="737" spans="1:9" ht="15">
      <c r="A737" s="95"/>
      <c r="B737" s="79"/>
      <c r="C737" s="62"/>
      <c r="D737" s="28"/>
      <c r="E737" s="28"/>
      <c r="F737" s="28"/>
      <c r="G737" s="28"/>
      <c r="H737" s="28"/>
      <c r="I737" s="13"/>
    </row>
    <row r="738" spans="1:9" ht="15">
      <c r="A738" s="96"/>
      <c r="B738" s="69"/>
      <c r="C738" s="16"/>
      <c r="D738" s="24"/>
      <c r="E738" s="24"/>
      <c r="F738" s="24"/>
      <c r="G738" s="24"/>
      <c r="H738" s="24"/>
      <c r="I738" s="13"/>
    </row>
    <row r="739" spans="1:9" ht="15">
      <c r="A739" s="96"/>
      <c r="B739" s="69"/>
      <c r="C739" s="16"/>
      <c r="D739" s="24"/>
      <c r="E739" s="24"/>
      <c r="F739" s="24"/>
      <c r="G739" s="24"/>
      <c r="H739" s="24"/>
      <c r="I739" s="13"/>
    </row>
    <row r="740" spans="1:9" ht="15">
      <c r="A740" s="96"/>
      <c r="B740" s="69"/>
      <c r="C740" s="16"/>
      <c r="D740" s="24"/>
      <c r="E740" s="24"/>
      <c r="F740" s="24"/>
      <c r="G740" s="24"/>
      <c r="H740" s="24"/>
      <c r="I740" s="13"/>
    </row>
    <row r="741" spans="1:9" ht="15">
      <c r="A741" s="96"/>
      <c r="B741" s="69"/>
      <c r="C741" s="16"/>
      <c r="D741" s="24"/>
      <c r="E741" s="24"/>
      <c r="F741" s="24"/>
      <c r="G741" s="24"/>
      <c r="H741" s="24"/>
      <c r="I741" s="13"/>
    </row>
    <row r="742" spans="1:9" ht="15">
      <c r="A742" s="95"/>
      <c r="B742" s="79"/>
      <c r="C742" s="62"/>
      <c r="D742" s="22"/>
      <c r="E742" s="22"/>
      <c r="F742" s="22"/>
      <c r="G742" s="22"/>
      <c r="H742" s="22"/>
      <c r="I742" s="13"/>
    </row>
    <row r="743" spans="1:9" ht="15">
      <c r="A743" s="95"/>
      <c r="B743" s="79"/>
      <c r="C743" s="62"/>
      <c r="D743" s="22"/>
      <c r="E743" s="22"/>
      <c r="F743" s="22"/>
      <c r="G743" s="22"/>
      <c r="H743" s="22"/>
      <c r="I743" s="13"/>
    </row>
    <row r="744" spans="1:9" ht="15">
      <c r="A744" s="93"/>
      <c r="B744" s="69"/>
      <c r="C744" s="16"/>
      <c r="D744" s="24"/>
      <c r="E744" s="24"/>
      <c r="F744" s="24"/>
      <c r="G744" s="24"/>
      <c r="H744" s="24"/>
      <c r="I744" s="13"/>
    </row>
    <row r="745" spans="1:9" ht="14.25">
      <c r="A745" s="100"/>
      <c r="B745" s="79"/>
      <c r="C745" s="64"/>
      <c r="D745" s="13"/>
      <c r="E745" s="13"/>
      <c r="F745" s="13"/>
      <c r="G745" s="13"/>
      <c r="H745" s="13"/>
      <c r="I745" s="13"/>
    </row>
    <row r="746" spans="1:9" ht="15">
      <c r="A746" s="96"/>
      <c r="B746" s="69"/>
      <c r="C746" s="16"/>
      <c r="D746" s="24"/>
      <c r="E746" s="24"/>
      <c r="F746" s="24"/>
      <c r="G746" s="24"/>
      <c r="H746" s="24"/>
      <c r="I746" s="13"/>
    </row>
    <row r="747" spans="1:9" ht="15">
      <c r="A747" s="95"/>
      <c r="B747" s="79"/>
      <c r="C747" s="62"/>
      <c r="D747" s="22"/>
      <c r="E747" s="22"/>
      <c r="F747" s="22"/>
      <c r="G747" s="22"/>
      <c r="H747" s="22"/>
      <c r="I747" s="13"/>
    </row>
    <row r="748" spans="1:9" ht="15">
      <c r="A748" s="93"/>
      <c r="B748" s="69"/>
      <c r="C748" s="16"/>
      <c r="D748" s="24"/>
      <c r="E748" s="24"/>
      <c r="F748" s="24"/>
      <c r="G748" s="24"/>
      <c r="H748" s="24"/>
      <c r="I748" s="13"/>
    </row>
    <row r="749" spans="1:9" ht="15">
      <c r="A749" s="95"/>
      <c r="B749" s="79"/>
      <c r="C749" s="62"/>
      <c r="D749" s="28"/>
      <c r="E749" s="28"/>
      <c r="F749" s="28"/>
      <c r="G749" s="28"/>
      <c r="H749" s="28"/>
      <c r="I749" s="13"/>
    </row>
    <row r="750" spans="1:9" ht="15">
      <c r="A750" s="95"/>
      <c r="B750" s="79"/>
      <c r="C750" s="62"/>
      <c r="D750" s="22"/>
      <c r="E750" s="22"/>
      <c r="F750" s="22"/>
      <c r="G750" s="22"/>
      <c r="H750" s="22"/>
      <c r="I750" s="13"/>
    </row>
    <row r="751" spans="1:9" ht="15">
      <c r="A751" s="93"/>
      <c r="B751" s="69"/>
      <c r="C751" s="16"/>
      <c r="D751" s="24"/>
      <c r="E751" s="24"/>
      <c r="F751" s="24"/>
      <c r="G751" s="24"/>
      <c r="H751" s="24"/>
      <c r="I751" s="13"/>
    </row>
    <row r="752" spans="1:9" ht="15">
      <c r="A752" s="100"/>
      <c r="B752" s="79"/>
      <c r="C752" s="62"/>
      <c r="D752" s="28"/>
      <c r="E752" s="28"/>
      <c r="F752" s="28"/>
      <c r="G752" s="28"/>
      <c r="H752" s="28"/>
      <c r="I752" s="13"/>
    </row>
    <row r="753" spans="1:9" ht="15">
      <c r="A753" s="96"/>
      <c r="B753" s="69"/>
      <c r="C753" s="16"/>
      <c r="D753" s="24"/>
      <c r="E753" s="24"/>
      <c r="F753" s="24"/>
      <c r="G753" s="24"/>
      <c r="H753" s="24"/>
      <c r="I753" s="13"/>
    </row>
    <row r="754" spans="1:9" ht="15">
      <c r="A754" s="106"/>
      <c r="B754" s="69"/>
      <c r="C754" s="16"/>
      <c r="D754" s="24"/>
      <c r="E754" s="24"/>
      <c r="F754" s="24"/>
      <c r="G754" s="24"/>
      <c r="H754" s="24"/>
      <c r="I754" s="13"/>
    </row>
    <row r="755" spans="1:9" ht="15">
      <c r="A755" s="106"/>
      <c r="B755" s="69"/>
      <c r="C755" s="16"/>
      <c r="D755" s="24"/>
      <c r="E755" s="24"/>
      <c r="F755" s="24"/>
      <c r="G755" s="24"/>
      <c r="H755" s="24"/>
      <c r="I755" s="13"/>
    </row>
    <row r="756" spans="3:9" ht="12.75">
      <c r="C756" s="110"/>
      <c r="I756" s="10"/>
    </row>
    <row r="757" spans="3:9" ht="12.75">
      <c r="C757" s="24"/>
      <c r="D757" s="24"/>
      <c r="E757" s="24"/>
      <c r="F757" s="24"/>
      <c r="G757" s="24"/>
      <c r="H757" s="24"/>
      <c r="I757" s="13"/>
    </row>
    <row r="758" spans="3:9" ht="12.75">
      <c r="C758" s="24"/>
      <c r="F758" s="24"/>
      <c r="G758" s="24"/>
      <c r="H758" s="24"/>
      <c r="I758" s="13"/>
    </row>
    <row r="759" spans="3:9" ht="12.75">
      <c r="C759" s="24"/>
      <c r="E759" s="24"/>
      <c r="I759" s="13"/>
    </row>
    <row r="760" spans="3:9" ht="12.75">
      <c r="C760" s="110"/>
      <c r="I760" s="10"/>
    </row>
    <row r="761" ht="12.75">
      <c r="I761" s="10"/>
    </row>
    <row r="762" spans="3:9" ht="12.75">
      <c r="C762" s="110"/>
      <c r="I762" s="10"/>
    </row>
    <row r="763" ht="12.75">
      <c r="I763" s="10"/>
    </row>
    <row r="764" ht="12.75">
      <c r="I764" s="10"/>
    </row>
    <row r="765" ht="12.75">
      <c r="I765" s="10"/>
    </row>
    <row r="766" ht="12.75">
      <c r="I766" s="10"/>
    </row>
    <row r="767" ht="12.75">
      <c r="I767" s="10"/>
    </row>
    <row r="768" ht="12.75">
      <c r="I768" s="10"/>
    </row>
    <row r="769" ht="12.75">
      <c r="I769" s="10"/>
    </row>
    <row r="770" ht="12.75">
      <c r="I770" s="10"/>
    </row>
    <row r="771" ht="12.75">
      <c r="I771" s="10"/>
    </row>
    <row r="772" ht="12.75">
      <c r="I772" s="10"/>
    </row>
    <row r="773" ht="12.75">
      <c r="I773" s="10"/>
    </row>
    <row r="774" ht="12.75">
      <c r="I774" s="10"/>
    </row>
    <row r="775" ht="12.75">
      <c r="I775" s="10"/>
    </row>
    <row r="776" ht="12.75">
      <c r="I776" s="10"/>
    </row>
    <row r="777" ht="12.75">
      <c r="I777" s="10"/>
    </row>
    <row r="778" ht="12.75">
      <c r="I778" s="10"/>
    </row>
    <row r="779" ht="12.75">
      <c r="I779" s="10"/>
    </row>
    <row r="780" ht="12.75">
      <c r="I780" s="10"/>
    </row>
    <row r="781" ht="12.75">
      <c r="I781" s="10"/>
    </row>
    <row r="782" ht="12.75">
      <c r="I782" s="10"/>
    </row>
    <row r="783" ht="12.75">
      <c r="I783" s="10"/>
    </row>
    <row r="784" ht="12.75">
      <c r="I784" s="10"/>
    </row>
    <row r="785" ht="12.75">
      <c r="I785" s="10"/>
    </row>
    <row r="786" ht="12.75">
      <c r="I786" s="10"/>
    </row>
    <row r="787" ht="12.75">
      <c r="I787" s="10"/>
    </row>
    <row r="788" ht="12.75">
      <c r="I788" s="10"/>
    </row>
    <row r="789" ht="12.75">
      <c r="I789" s="10"/>
    </row>
    <row r="790" ht="12.75">
      <c r="I790" s="10"/>
    </row>
    <row r="791" ht="12.75">
      <c r="I791" s="10"/>
    </row>
    <row r="792" ht="12.75">
      <c r="I792" s="10"/>
    </row>
    <row r="793" ht="12.75">
      <c r="I793" s="10"/>
    </row>
    <row r="794" ht="12.75">
      <c r="I794" s="10"/>
    </row>
    <row r="795" ht="12.75">
      <c r="I795" s="10"/>
    </row>
    <row r="796" ht="12.75">
      <c r="I796" s="10"/>
    </row>
    <row r="797" ht="12.75">
      <c r="I797" s="10"/>
    </row>
    <row r="798" ht="12.75">
      <c r="I798" s="10"/>
    </row>
    <row r="799" ht="12.75">
      <c r="I799" s="10"/>
    </row>
    <row r="800" ht="12.75">
      <c r="I800" s="10"/>
    </row>
    <row r="801" ht="12.75">
      <c r="I801" s="10"/>
    </row>
    <row r="802" ht="12.75">
      <c r="I802" s="10"/>
    </row>
    <row r="803" ht="12.75">
      <c r="I803" s="10"/>
    </row>
    <row r="804" ht="12.75">
      <c r="I804" s="10"/>
    </row>
    <row r="805" ht="12.75">
      <c r="I805" s="10"/>
    </row>
    <row r="806" ht="12.75">
      <c r="I806" s="10"/>
    </row>
    <row r="807" ht="12.75">
      <c r="I807" s="10"/>
    </row>
    <row r="808" ht="12.75">
      <c r="I808" s="10"/>
    </row>
    <row r="809" ht="12.75">
      <c r="I809" s="10"/>
    </row>
    <row r="810" ht="12.75">
      <c r="I810" s="10"/>
    </row>
    <row r="811" ht="12.75">
      <c r="I811" s="10"/>
    </row>
    <row r="812" ht="12.75">
      <c r="I812" s="10"/>
    </row>
    <row r="813" ht="12.75">
      <c r="I813" s="10"/>
    </row>
    <row r="814" ht="12.75">
      <c r="I814" s="10"/>
    </row>
    <row r="815" ht="12.75">
      <c r="I815" s="10"/>
    </row>
    <row r="816" ht="12.75">
      <c r="I816" s="10"/>
    </row>
    <row r="817" ht="12.75">
      <c r="I817" s="10"/>
    </row>
    <row r="818" ht="12.75">
      <c r="I818" s="10"/>
    </row>
    <row r="819" ht="12.75">
      <c r="I819" s="10"/>
    </row>
    <row r="820" ht="12.75">
      <c r="I820" s="10"/>
    </row>
    <row r="821" ht="12.75">
      <c r="I821" s="10"/>
    </row>
    <row r="822" ht="12.75">
      <c r="I822" s="10"/>
    </row>
    <row r="823" ht="12.75">
      <c r="I823" s="10"/>
    </row>
    <row r="824" ht="12.75">
      <c r="I824" s="10"/>
    </row>
    <row r="825" ht="12.75">
      <c r="I825" s="10"/>
    </row>
    <row r="826" ht="12.75">
      <c r="I826" s="10"/>
    </row>
    <row r="827" ht="12.75">
      <c r="I827" s="10"/>
    </row>
    <row r="828" ht="12.75">
      <c r="I828" s="10"/>
    </row>
    <row r="829" ht="12.75">
      <c r="I829" s="10"/>
    </row>
    <row r="830" ht="12.75">
      <c r="I830" s="10"/>
    </row>
    <row r="831" ht="12.75">
      <c r="I831" s="10"/>
    </row>
    <row r="832" ht="12.75">
      <c r="I832" s="10"/>
    </row>
    <row r="833" ht="12.75">
      <c r="I833" s="10"/>
    </row>
    <row r="834" ht="12.75">
      <c r="I834" s="10"/>
    </row>
    <row r="835" ht="12.75">
      <c r="I835" s="10"/>
    </row>
    <row r="836" ht="12.75">
      <c r="I836" s="10"/>
    </row>
    <row r="837" ht="12.75">
      <c r="I837" s="10"/>
    </row>
    <row r="838" ht="12.75">
      <c r="I838" s="10"/>
    </row>
    <row r="839" ht="12.75">
      <c r="I839" s="10"/>
    </row>
    <row r="840" ht="12.75">
      <c r="I840" s="10"/>
    </row>
    <row r="841" ht="12.75">
      <c r="I841" s="10"/>
    </row>
    <row r="842" ht="12.75">
      <c r="I842" s="10"/>
    </row>
    <row r="843" ht="12.75">
      <c r="I843" s="10"/>
    </row>
    <row r="844" ht="12.75">
      <c r="I844" s="10"/>
    </row>
    <row r="845" ht="12.75">
      <c r="I845" s="10"/>
    </row>
    <row r="846" ht="12.75">
      <c r="I846" s="10"/>
    </row>
    <row r="847" ht="12.75">
      <c r="I847" s="10"/>
    </row>
    <row r="848" ht="12.75">
      <c r="I848" s="10"/>
    </row>
    <row r="849" ht="12.75">
      <c r="I849" s="10"/>
    </row>
    <row r="850" ht="12.75">
      <c r="I850" s="10"/>
    </row>
    <row r="851" ht="12.75">
      <c r="I851" s="10"/>
    </row>
    <row r="852" ht="12.75">
      <c r="I852" s="10"/>
    </row>
    <row r="853" ht="12.75">
      <c r="I853" s="10"/>
    </row>
    <row r="854" ht="12.75">
      <c r="I854" s="10"/>
    </row>
    <row r="855" ht="12.75">
      <c r="I855" s="10"/>
    </row>
    <row r="856" ht="12.75">
      <c r="I856" s="10"/>
    </row>
    <row r="857" ht="12.75">
      <c r="I857" s="10"/>
    </row>
    <row r="858" ht="12.75">
      <c r="I858" s="10"/>
    </row>
    <row r="859" ht="12.75">
      <c r="I859" s="10"/>
    </row>
    <row r="860" ht="12.75">
      <c r="I860" s="10"/>
    </row>
    <row r="861" ht="12.75">
      <c r="I861" s="10"/>
    </row>
    <row r="862" ht="12.75">
      <c r="I862" s="10"/>
    </row>
    <row r="863" ht="12.75">
      <c r="I863" s="10"/>
    </row>
    <row r="864" ht="12.75">
      <c r="I864" s="10"/>
    </row>
    <row r="865" ht="12.75">
      <c r="I865" s="10"/>
    </row>
    <row r="866" ht="12.75">
      <c r="I866" s="10"/>
    </row>
    <row r="867" ht="12.75">
      <c r="I867" s="10"/>
    </row>
    <row r="868" ht="12.75">
      <c r="I868" s="10"/>
    </row>
    <row r="869" ht="12.75">
      <c r="I869" s="10"/>
    </row>
    <row r="870" ht="12.75">
      <c r="I870" s="10"/>
    </row>
    <row r="871" ht="12.75">
      <c r="I871" s="10"/>
    </row>
    <row r="872" ht="12.75">
      <c r="I872" s="10"/>
    </row>
    <row r="873" ht="12.75">
      <c r="I873" s="10"/>
    </row>
    <row r="874" ht="12.75">
      <c r="I874" s="10"/>
    </row>
    <row r="875" ht="12.75">
      <c r="I875" s="10"/>
    </row>
    <row r="876" ht="12.75">
      <c r="I876" s="10"/>
    </row>
    <row r="877" ht="12.75">
      <c r="I877" s="10"/>
    </row>
    <row r="878" ht="12.75">
      <c r="I878" s="10"/>
    </row>
    <row r="879" ht="12.75">
      <c r="I879" s="10"/>
    </row>
    <row r="880" ht="12.75">
      <c r="I880" s="10"/>
    </row>
    <row r="881" ht="12.75">
      <c r="I881" s="10"/>
    </row>
    <row r="882" ht="12.75">
      <c r="I882" s="10"/>
    </row>
    <row r="883" ht="12.75">
      <c r="I883" s="10"/>
    </row>
    <row r="884" ht="12.75">
      <c r="I884" s="10"/>
    </row>
    <row r="885" ht="12.75">
      <c r="I885" s="10"/>
    </row>
    <row r="886" ht="12.75">
      <c r="I886" s="10"/>
    </row>
    <row r="887" ht="12.75">
      <c r="I887" s="10"/>
    </row>
    <row r="888" ht="12.75">
      <c r="I888" s="10"/>
    </row>
    <row r="889" ht="12.75">
      <c r="I889" s="10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fprieto</dc:creator>
  <cp:keywords/>
  <dc:description/>
  <cp:lastModifiedBy>Martin</cp:lastModifiedBy>
  <cp:lastPrinted>2009-07-28T15:46:08Z</cp:lastPrinted>
  <dcterms:created xsi:type="dcterms:W3CDTF">2006-05-26T16:24:29Z</dcterms:created>
  <dcterms:modified xsi:type="dcterms:W3CDTF">2009-07-29T15:03:18Z</dcterms:modified>
  <cp:category/>
  <cp:version/>
  <cp:contentType/>
  <cp:contentStatus/>
</cp:coreProperties>
</file>