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jas1\Desktop\TASA RETR\contrato 2\contrato 2020\CUENTA 6\DOCUMENTO\ANEXO_DOMESTICOS\"/>
    </mc:Choice>
  </mc:AlternateContent>
  <bookViews>
    <workbookView xWindow="0" yWindow="0" windowWidth="2049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1" l="1"/>
  <c r="F46" i="1"/>
  <c r="G46" i="1"/>
  <c r="H46" i="1"/>
  <c r="I46" i="1"/>
  <c r="J46" i="1"/>
  <c r="F45" i="1"/>
  <c r="G45" i="1"/>
  <c r="H45" i="1"/>
  <c r="I45" i="1"/>
  <c r="J45" i="1"/>
  <c r="E45" i="1"/>
  <c r="E151" i="1" l="1"/>
  <c r="E152" i="1"/>
  <c r="F152" i="1"/>
  <c r="G152" i="1"/>
  <c r="H152" i="1"/>
  <c r="I152" i="1"/>
  <c r="J152" i="1"/>
  <c r="F151" i="1"/>
  <c r="G151" i="1"/>
  <c r="H151" i="1"/>
  <c r="I151" i="1"/>
  <c r="J151" i="1"/>
  <c r="E135" i="1"/>
  <c r="F135" i="1"/>
  <c r="G135" i="1"/>
  <c r="H135" i="1"/>
  <c r="I135" i="1"/>
  <c r="J135" i="1"/>
  <c r="F134" i="1"/>
  <c r="G134" i="1"/>
  <c r="H134" i="1"/>
  <c r="I134" i="1"/>
  <c r="J134" i="1"/>
  <c r="E134" i="1"/>
  <c r="F118" i="1"/>
  <c r="G118" i="1"/>
  <c r="H118" i="1"/>
  <c r="I118" i="1"/>
  <c r="J118" i="1"/>
  <c r="G117" i="1"/>
  <c r="H117" i="1"/>
  <c r="I117" i="1"/>
  <c r="J117" i="1"/>
  <c r="F117" i="1"/>
  <c r="E109" i="1"/>
  <c r="F109" i="1"/>
  <c r="G109" i="1"/>
  <c r="H109" i="1"/>
  <c r="I109" i="1"/>
  <c r="J109" i="1"/>
  <c r="F108" i="1"/>
  <c r="G108" i="1"/>
  <c r="H108" i="1"/>
  <c r="I108" i="1"/>
  <c r="J108" i="1"/>
  <c r="E108" i="1"/>
  <c r="E96" i="1"/>
  <c r="F96" i="1"/>
  <c r="G96" i="1"/>
  <c r="H96" i="1"/>
  <c r="I96" i="1"/>
  <c r="J96" i="1"/>
  <c r="F95" i="1"/>
  <c r="G95" i="1"/>
  <c r="H95" i="1"/>
  <c r="I95" i="1"/>
  <c r="J95" i="1"/>
  <c r="E95" i="1"/>
  <c r="G80" i="1"/>
  <c r="H80" i="1" s="1"/>
  <c r="I80" i="1" s="1"/>
  <c r="J80" i="1" s="1"/>
  <c r="F80" i="1"/>
  <c r="E74" i="1"/>
  <c r="G67" i="1"/>
  <c r="H67" i="1" s="1"/>
  <c r="I67" i="1" s="1"/>
  <c r="J67" i="1" s="1"/>
  <c r="F67" i="1"/>
  <c r="F62" i="1"/>
  <c r="G62" i="1"/>
  <c r="H62" i="1"/>
  <c r="I62" i="1"/>
  <c r="J62" i="1"/>
  <c r="F61" i="1"/>
  <c r="G61" i="1"/>
  <c r="H61" i="1"/>
  <c r="I61" i="1"/>
  <c r="J61" i="1"/>
  <c r="E61" i="1"/>
  <c r="F50" i="1"/>
  <c r="G50" i="1" s="1"/>
  <c r="H50" i="1" s="1"/>
  <c r="I50" i="1" s="1"/>
  <c r="J50" i="1" s="1"/>
  <c r="E165" i="1"/>
  <c r="F165" i="1"/>
  <c r="G165" i="1"/>
  <c r="H165" i="1"/>
  <c r="I165" i="1"/>
  <c r="J165" i="1"/>
  <c r="F164" i="1"/>
  <c r="G164" i="1"/>
  <c r="H164" i="1"/>
  <c r="I164" i="1"/>
  <c r="J164" i="1"/>
  <c r="E164" i="1"/>
  <c r="F101" i="1"/>
  <c r="G101" i="1" s="1"/>
  <c r="H101" i="1" s="1"/>
  <c r="I101" i="1" s="1"/>
  <c r="J101" i="1" s="1"/>
  <c r="F114" i="1"/>
  <c r="G114" i="1" s="1"/>
  <c r="H114" i="1" s="1"/>
  <c r="I114" i="1" s="1"/>
  <c r="J114" i="1" s="1"/>
  <c r="F123" i="1"/>
  <c r="G123" i="1" s="1"/>
  <c r="H123" i="1" s="1"/>
  <c r="I123" i="1" s="1"/>
  <c r="J123" i="1" s="1"/>
  <c r="F140" i="1"/>
  <c r="G140" i="1" s="1"/>
  <c r="H140" i="1" s="1"/>
  <c r="I140" i="1" s="1"/>
  <c r="J140" i="1" s="1"/>
  <c r="F157" i="1"/>
  <c r="G157" i="1" s="1"/>
  <c r="H157" i="1" s="1"/>
  <c r="I157" i="1" s="1"/>
  <c r="J157" i="1" s="1"/>
  <c r="F36" i="1"/>
  <c r="G36" i="1" s="1"/>
  <c r="H36" i="1" s="1"/>
  <c r="I36" i="1" s="1"/>
  <c r="J36" i="1" s="1"/>
  <c r="E31" i="1"/>
  <c r="F31" i="1"/>
  <c r="G31" i="1"/>
  <c r="H31" i="1"/>
  <c r="I31" i="1"/>
  <c r="J31" i="1"/>
  <c r="F30" i="1"/>
  <c r="G30" i="1"/>
  <c r="H30" i="1"/>
  <c r="I30" i="1"/>
  <c r="J30" i="1"/>
  <c r="E30" i="1"/>
  <c r="F7" i="1" l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<sst xmlns="http://schemas.openxmlformats.org/spreadsheetml/2006/main" count="383" uniqueCount="75">
  <si>
    <t>DATOS GENERALES</t>
  </si>
  <si>
    <t>CARGA CONTAMINANTE</t>
  </si>
  <si>
    <t>AÑO DE PROYECCION</t>
  </si>
  <si>
    <t>LINEA BASE</t>
  </si>
  <si>
    <t>VERT. 1</t>
  </si>
  <si>
    <t xml:space="preserve">Carga Contaminante generada DBO </t>
  </si>
  <si>
    <t>Ton/año</t>
  </si>
  <si>
    <t>Carga Contaminante generada SST</t>
  </si>
  <si>
    <t>VERT. 2</t>
  </si>
  <si>
    <t xml:space="preserve">Carga Contaminante generada SST </t>
  </si>
  <si>
    <t>VERT. 3</t>
  </si>
  <si>
    <t>VERT. 4</t>
  </si>
  <si>
    <t>VERT. 5</t>
  </si>
  <si>
    <t>VERT. 6</t>
  </si>
  <si>
    <t>VERT. 7</t>
  </si>
  <si>
    <t>VERT. 8</t>
  </si>
  <si>
    <t>VERT. 9</t>
  </si>
  <si>
    <t>VERT. 10</t>
  </si>
  <si>
    <t>VERT. 11</t>
  </si>
  <si>
    <t>META INDIVIDUAL MUNICIPIO DE BARBACOAS- RIO TELEMBI CUENCA RIO TELEMBI  CUENCA RIO
PATIA</t>
  </si>
  <si>
    <t>META INDIVIDUAL MUNICIPIO DE BARBACOAS- VTO Provisional Bello Horizonte- RIO TELEMBI CUENCA RIO TELEMBI  CUENCA RIO
PATIA</t>
  </si>
  <si>
    <t>META INDIVIDUAL MUNICIPIO DE BARBACOAS- VTO Vox CoulvertRIO TELEMBI CUENCA RIO TELEMBI  CUENCA RIO
PATIA</t>
  </si>
  <si>
    <t>META INDIVIDUAL MUNICIPIO DE BARBACOAS-VTO Boca del Rio Guagui RIO TELEMBI CUENCA RIO TELEMBI  CUENCA RIO
PATIA</t>
  </si>
  <si>
    <t>META INDIVIDUAL MUNICIPIO DE BARBACOAS- VTO Paso Grande-RIO TELEMBI CUENCA RIO TELEMBI  CUENCA RIO
PATIA</t>
  </si>
  <si>
    <t>META INDIVIDUAL MUNICIPIO DE BARBACOAS- VTO Quebrada Pichimbira RIO TELEMBI CUENCA RIO TELEMBI  CUENCA RIO
PATIA</t>
  </si>
  <si>
    <t>META INDIVIDUAL MUNICIPIO DE BARBACOAS- VTO Quebrada Guayabal RIO TELEMBI CUENCA RIO TELEMBI  CUENCA RIO
PATIA</t>
  </si>
  <si>
    <t>META INDIVIDUAL MUNICIPIO DE BARBACOAS- VTO Quebrada Calipso-RIO TELEMBI CUENCA RIO TELEMBI  CUENCA RIO
PATIA</t>
  </si>
  <si>
    <t>META INDIVIDUAL MUNICIPIO DE BARBACOAS- VTO Quebrada Berlín-RIO TELEMBI CUENCA RIO TELEMBI  CUENCA RIO
PATIA</t>
  </si>
  <si>
    <t>META INDIVIDUAL MUNICIPIO DE BARBACOAS- VTO Quebrada Uribe-RIO TELEMBI CUENCA RIO TELEMBI  CUENCA RIO
PATIA</t>
  </si>
  <si>
    <t>META INDIVIDUAL MUNICIPIO DE BARBACOAS- VTO Quebrada Las Brisas-RIO TELEMBI CUENCA RIO TELEMBI  CUENCA RIO
PATIA</t>
  </si>
  <si>
    <t>META INDIVIDUAL MUNICIPIO DE BARBACOAS- VTO EMISARIO 5-RIO TELEMBI CUENCA RIO TELEMBI  CUENCA RIO
PATIA</t>
  </si>
  <si>
    <t>META INDIVIDUAL EMPRESA DE SERVICIOS PÚBLICOS DE CUMBITARA- EMPOCUMBITARA RIO TACONAL RIO MATADERO. CUENCA RIO
PATIA</t>
  </si>
  <si>
    <t>EMPRESA DE SERVICIOS PÚBLICOS DE CUMBITARA- EMPOCUMBITARA</t>
  </si>
  <si>
    <t>MUNICIPIO DE BARBACOAS</t>
  </si>
  <si>
    <t>META INDIVIDUAL EMPRESA DE SERVICIOS PÚBLICOS ASCUALROSARIO E.S.P EL ROSARIO-CUENCA RIO
PATIA</t>
  </si>
  <si>
    <t>EMPRESA DE SERVICIOS PÚBLICOS ASCUALROSARIO</t>
  </si>
  <si>
    <t>META INDIVIDUAL EMPRESA DE SERVICIOS PÚBLICOS ASCUALROSARIO E.S.P EL ROSARIO-vto HUERTA TULIA ORTIZCUENCA RIO
PATIA</t>
  </si>
  <si>
    <t>META INDIVIDUAL EMPRESA DE SERVICIOS PÚBLICOS ASCUALROSARIO E.S.P EL ROSARIO- VTO LOTE EL COLISEO CUENCA RIO
PATIA</t>
  </si>
  <si>
    <t>META INDIVIDUAL EMPRESA DE SERVICIOS PÚBLICOS ASCUALROSARIO E.S.P EL ROSARIO- VTO  LA SELVA CUENCA RIO PATIA</t>
  </si>
  <si>
    <t>META INDIVIDUAL EMPRESA DE SERVICIOS PÚBLICOS ASCUALROSARIO E.S.P EL ROSARIO-VTO JUANCHITO CUENCA RIO
PATIA</t>
  </si>
  <si>
    <t>META INDIVIDUAL EMPRESA DE SERVICIOS PÚBLICOS ASCUALROSARIO E.S.P EL ROSARIO-VTO URB. LOS MUROS CUENCA RIO
PATIA</t>
  </si>
  <si>
    <t xml:space="preserve"> META INDIVIDUAL FRANCISCO PIZARRO-CUENCA RIO PATIA </t>
  </si>
  <si>
    <t>ALCALDIA MUNICIPAL DE FRANCISCO PIZARRO</t>
  </si>
  <si>
    <t xml:space="preserve"> META INDIVIDUAL EMPRESA DE SERVICIOS PÚBLICOS DE LEIVA- Q. LA LUCHA . CUENCA RIO PATIA</t>
  </si>
  <si>
    <t>EMPRESA DE SERVICIOS PÚBLICOS DE LEIVA</t>
  </si>
  <si>
    <t xml:space="preserve"> META INDIVIDUAL MAGUI PAYAN- RIO MAGUI. CUENCA PATIA </t>
  </si>
  <si>
    <t>ALCALDIA DE MAGUI PAYAN</t>
  </si>
  <si>
    <t xml:space="preserve"> META INDIVIDUAL MOSQUERA- ESTEROS. RIO PATIA</t>
  </si>
  <si>
    <t>ALCALDIA DE MOSQUERA</t>
  </si>
  <si>
    <t xml:space="preserve">META INDIVIDUAL OLAYA HERRERA- RIO SATINGA- RIO PATIA </t>
  </si>
  <si>
    <t>META INDIVIDUAL EMPOLICARPA E.S.P. S.A. - POLICARPA- Q. EL COCAL Q. CHITA- CUENCA RIO PATIA</t>
  </si>
  <si>
    <t>META INDIVIDUAL EMPOLICARPA E.S.P. S.A. - VTO EMISARIO 1POLICARPA- Q. EL COCAL Q. CHITA- CUENCA RIO PATIA</t>
  </si>
  <si>
    <t>META INDIVIDUAL EMPOLICARPA E.S.P. S.A. - VTO EMISARIO 2 POLICARPA- Q. EL COCAL Q. CHITA- CUENCA RIO PATIA</t>
  </si>
  <si>
    <t>META INDIVIDUAL EMPOLICARPA E.S.P. S.A. - VTO EMISARIO 3 POLICARPA- Q. EL COCAL Q. CHITA- CUENCA RIO PATIA</t>
  </si>
  <si>
    <t>META INDIVIDUAL EMPOLICARPA E.S.P. S.A. - VTO EMISARIO 4 POLICARPA- Q. EL COCAL Q. CHITA- CUENCA RIO PATIA</t>
  </si>
  <si>
    <t>META INDIVIDUAL EMPOLICARPA E.S.P. S.A. -VTO EMISARIO 5 POLICARPA- Q. EL COCAL Q. CHITA- CUENCA RIO PATIA</t>
  </si>
  <si>
    <t>EMPRESA DE SERVICIOS PÚBLICOS EMPOLICARPA</t>
  </si>
  <si>
    <t>META INDIVIDUALEMPRESA DE SERVICIOS PÚBLICOS DE ROBERTO PAYAN S.A.S - Q GUAGUI RIO TELEMBI- CUENCA RIO PATIA</t>
  </si>
  <si>
    <t>EMPRESA DE SERVICIOS PÚBLICOS DE ROBERTO PAYAN S.A.S</t>
  </si>
  <si>
    <t>META INDIVIDUALEMPRESA DE SERVICIOS PÚBLICOS DE ROBERTO PAYAN S.A.S  VTO Box Coulvert- Q GUAGUI RIO TELEMBI- CUENCA RIO PATIA</t>
  </si>
  <si>
    <t>META INDIVIDUALEMPRESA DE SERVICIOS PÚBLICOS DE ROBERTO PAYAN S.A.S  VTO Guagui- Q GUAGUI RIO TELEMBI- CUENCA RIO PATIA</t>
  </si>
  <si>
    <t>META INDIVIDUALEMPRESA DE SERVICIOS PÚBLICOS DE ROBERTO PAYAN S.A.S  VTO  Cementerio- Q GUAGUI RIO TELEMBI- CUENCA RIO PATIA</t>
  </si>
  <si>
    <t>Corporación Autónoma Regional de Nariño- CORPONARIÑO
Establecimiento de meta de carga contaminante quinquenio  2020-2024 - Art. 2.2.9.7.3.5. Decreto 1076 / 2015
 PROPUESTA DE META INDIVIDUAL O GRUPAL DE METAS DE CARGA CONTAMINANTE SUB ZONA RIO PATIA USUARIOS DOMESTICOS</t>
  </si>
  <si>
    <t xml:space="preserve"> META INDIVIDUAL FRANCISCO PIZARRO-CUENCA RIO PATIA COLECT0R 1</t>
  </si>
  <si>
    <t xml:space="preserve"> META INDIVIDUAL FRANCISCO PIZARRO-CUENCA RIO PATIA COLECTOR 2</t>
  </si>
  <si>
    <t xml:space="preserve"> META INDIVIDUAL FRANCISCO PIZARRO-CUENCA RIO PATIA COLECTOR 3</t>
  </si>
  <si>
    <t xml:space="preserve"> META INDIVIDUAL MAGUI PAYAN- RIO MAGUI. CUENCA PATIA COLECTOR 1</t>
  </si>
  <si>
    <t xml:space="preserve"> META INDIVIDUAL MAGUI PAYAN- RIO MAGUI. CUENCA PATIA COLECTOR 2</t>
  </si>
  <si>
    <t xml:space="preserve"> META INDIVIDUAL MAGUI PAYAN- RIO MAGUI. CUENCA PATIA COLECTOR 3</t>
  </si>
  <si>
    <t>META INDIVIDUAL OLAYA HERRERA- RIO SATINGA- RIO PATIA COLECTOR 1</t>
  </si>
  <si>
    <t>META INDIVIDUAL OLAYA HERRERA- RIO SATINGA- RIO PATIA COLECTOR 2</t>
  </si>
  <si>
    <t>META INDIVIDUAL OLAYA HERRERA- RIO SATINGA- RIO PATIA COLECTOR 3</t>
  </si>
  <si>
    <t>META INDIVIDUAL OLAYA HERRERA- RIO SATINGA- RIO PATIA COLECTOR 4</t>
  </si>
  <si>
    <t>META GLOBAL ALCALDIA DE OLAYA HERRERA</t>
  </si>
  <si>
    <t>META INDIVIDUAL OLAYA HERRERA- RIO SATINGA- RIO PATIA COLECTOR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</si>
</sst>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9">
    <xf numFmtId="0" fontId="0" fillId="0" borderId="0" xfId="0"/>
    <xf numFmtId="0" fontId="2" fillId="0" borderId="0" xfId="0" applyFont="1"/>
    <xf numFmtId="0" fontId="6" fillId="0" borderId="1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vertical="center"/>
    </xf>
    <xf numFmtId="0" fontId="6" fillId="3" borderId="26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right" vertical="top"/>
    </xf>
    <xf numFmtId="0" fontId="4" fillId="2" borderId="36" xfId="0" applyFont="1" applyFill="1" applyBorder="1" applyAlignment="1">
      <alignment horizontal="right" vertical="top"/>
    </xf>
    <xf numFmtId="164" fontId="6" fillId="0" borderId="4" xfId="0" applyNumberFormat="1" applyFont="1" applyBorder="1" applyAlignment="1"/>
    <xf numFmtId="0" fontId="4" fillId="2" borderId="16" xfId="0" applyFont="1" applyFill="1" applyBorder="1" applyAlignment="1">
      <alignment vertical="top"/>
    </xf>
    <xf numFmtId="0" fontId="4" fillId="2" borderId="16" xfId="0" applyFont="1" applyFill="1" applyBorder="1" applyAlignment="1"/>
    <xf numFmtId="2" fontId="6" fillId="0" borderId="3" xfId="0" applyNumberFormat="1" applyFont="1" applyBorder="1" applyAlignment="1"/>
    <xf numFmtId="0" fontId="2" fillId="0" borderId="0" xfId="0" applyFont="1" applyAlignment="1"/>
    <xf numFmtId="2" fontId="2" fillId="0" borderId="20" xfId="0" applyNumberFormat="1" applyFont="1" applyBorder="1"/>
    <xf numFmtId="2" fontId="6" fillId="0" borderId="38" xfId="0" applyNumberFormat="1" applyFont="1" applyBorder="1" applyAlignment="1"/>
    <xf numFmtId="2" fontId="6" fillId="0" borderId="42" xfId="0" applyNumberFormat="1" applyFont="1" applyBorder="1" applyAlignment="1"/>
    <xf numFmtId="164" fontId="6" fillId="0" borderId="34" xfId="0" applyNumberFormat="1" applyFont="1" applyBorder="1" applyAlignment="1"/>
    <xf numFmtId="0" fontId="4" fillId="2" borderId="17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2" fontId="5" fillId="4" borderId="20" xfId="0" applyNumberFormat="1" applyFont="1" applyFill="1" applyBorder="1" applyAlignment="1">
      <alignment horizontal="right"/>
    </xf>
    <xf numFmtId="0" fontId="0" fillId="0" borderId="20" xfId="0" applyFont="1" applyFill="1" applyBorder="1"/>
    <xf numFmtId="2" fontId="0" fillId="4" borderId="20" xfId="0" applyNumberFormat="1" applyFont="1" applyFill="1" applyBorder="1"/>
    <xf numFmtId="2" fontId="6" fillId="0" borderId="20" xfId="0" applyNumberFormat="1" applyFont="1" applyBorder="1" applyAlignment="1"/>
    <xf numFmtId="2" fontId="0" fillId="4" borderId="39" xfId="0" applyNumberFormat="1" applyFont="1" applyFill="1" applyBorder="1"/>
    <xf numFmtId="2" fontId="6" fillId="0" borderId="46" xfId="0" applyNumberFormat="1" applyFont="1" applyBorder="1" applyAlignment="1"/>
    <xf numFmtId="2" fontId="6" fillId="0" borderId="1" xfId="0" applyNumberFormat="1" applyFont="1" applyBorder="1" applyAlignment="1"/>
    <xf numFmtId="2" fontId="6" fillId="0" borderId="37" xfId="0" applyNumberFormat="1" applyFont="1" applyBorder="1" applyAlignment="1"/>
    <xf numFmtId="164" fontId="6" fillId="0" borderId="47" xfId="0" applyNumberFormat="1" applyFont="1" applyBorder="1" applyAlignment="1"/>
    <xf numFmtId="0" fontId="2" fillId="0" borderId="0" xfId="0" applyFont="1" applyBorder="1"/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/>
    <xf numFmtId="0" fontId="4" fillId="2" borderId="11" xfId="0" applyFont="1" applyFill="1" applyBorder="1" applyAlignment="1">
      <alignment horizontal="right" vertical="top"/>
    </xf>
    <xf numFmtId="0" fontId="4" fillId="2" borderId="41" xfId="0" applyFont="1" applyFill="1" applyBorder="1" applyAlignment="1">
      <alignment horizontal="right" vertical="top"/>
    </xf>
    <xf numFmtId="2" fontId="6" fillId="0" borderId="4" xfId="0" applyNumberFormat="1" applyFont="1" applyBorder="1" applyAlignment="1"/>
    <xf numFmtId="2" fontId="8" fillId="0" borderId="34" xfId="0" applyNumberFormat="1" applyFont="1" applyBorder="1"/>
    <xf numFmtId="2" fontId="8" fillId="0" borderId="20" xfId="0" applyNumberFormat="1" applyFont="1" applyBorder="1"/>
    <xf numFmtId="2" fontId="2" fillId="0" borderId="39" xfId="0" applyNumberFormat="1" applyFont="1" applyBorder="1"/>
    <xf numFmtId="2" fontId="2" fillId="0" borderId="20" xfId="0" applyNumberFormat="1" applyFont="1" applyBorder="1" applyAlignment="1"/>
    <xf numFmtId="2" fontId="2" fillId="5" borderId="20" xfId="0" applyNumberFormat="1" applyFont="1" applyFill="1" applyBorder="1" applyAlignment="1"/>
    <xf numFmtId="2" fontId="2" fillId="5" borderId="20" xfId="0" applyNumberFormat="1" applyFont="1" applyFill="1" applyBorder="1"/>
    <xf numFmtId="164" fontId="5" fillId="0" borderId="4" xfId="0" applyNumberFormat="1" applyFont="1" applyBorder="1" applyAlignment="1"/>
    <xf numFmtId="164" fontId="8" fillId="0" borderId="20" xfId="0" applyNumberFormat="1" applyFont="1" applyBorder="1"/>
    <xf numFmtId="2" fontId="5" fillId="0" borderId="3" xfId="0" applyNumberFormat="1" applyFont="1" applyBorder="1" applyAlignment="1"/>
    <xf numFmtId="164" fontId="5" fillId="0" borderId="20" xfId="0" applyNumberFormat="1" applyFont="1" applyBorder="1" applyAlignment="1"/>
    <xf numFmtId="164" fontId="5" fillId="0" borderId="39" xfId="0" applyNumberFormat="1" applyFont="1" applyBorder="1" applyAlignment="1"/>
    <xf numFmtId="2" fontId="6" fillId="0" borderId="13" xfId="0" applyNumberFormat="1" applyFont="1" applyBorder="1" applyAlignment="1"/>
    <xf numFmtId="0" fontId="6" fillId="3" borderId="14" xfId="0" applyFont="1" applyFill="1" applyBorder="1" applyAlignment="1">
      <alignment vertical="center"/>
    </xf>
    <xf numFmtId="0" fontId="6" fillId="3" borderId="4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41" xfId="0" applyFont="1" applyFill="1" applyBorder="1" applyAlignment="1">
      <alignment horizontal="center" vertical="center"/>
    </xf>
    <xf numFmtId="2" fontId="5" fillId="0" borderId="46" xfId="0" applyNumberFormat="1" applyFont="1" applyBorder="1" applyAlignment="1"/>
    <xf numFmtId="2" fontId="5" fillId="0" borderId="13" xfId="0" applyNumberFormat="1" applyFont="1" applyBorder="1" applyAlignment="1"/>
    <xf numFmtId="2" fontId="5" fillId="0" borderId="37" xfId="0" applyNumberFormat="1" applyFont="1" applyBorder="1" applyAlignment="1"/>
    <xf numFmtId="2" fontId="8" fillId="5" borderId="20" xfId="0" applyNumberFormat="1" applyFont="1" applyFill="1" applyBorder="1"/>
    <xf numFmtId="2" fontId="8" fillId="5" borderId="39" xfId="0" applyNumberFormat="1" applyFont="1" applyFill="1" applyBorder="1"/>
    <xf numFmtId="2" fontId="5" fillId="4" borderId="20" xfId="0" applyNumberFormat="1" applyFont="1" applyFill="1" applyBorder="1" applyAlignment="1"/>
    <xf numFmtId="2" fontId="5" fillId="0" borderId="34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right"/>
    </xf>
    <xf numFmtId="2" fontId="8" fillId="0" borderId="34" xfId="0" applyNumberFormat="1" applyFont="1" applyBorder="1" applyAlignment="1"/>
    <xf numFmtId="2" fontId="8" fillId="0" borderId="33" xfId="0" applyNumberFormat="1" applyFont="1" applyBorder="1" applyAlignment="1"/>
    <xf numFmtId="2" fontId="5" fillId="0" borderId="33" xfId="0" applyNumberFormat="1" applyFont="1" applyBorder="1" applyAlignment="1">
      <alignment horizontal="right"/>
    </xf>
    <xf numFmtId="2" fontId="8" fillId="0" borderId="33" xfId="0" applyNumberFormat="1" applyFont="1" applyBorder="1" applyAlignment="1">
      <alignment horizontal="right"/>
    </xf>
    <xf numFmtId="2" fontId="5" fillId="0" borderId="47" xfId="0" applyNumberFormat="1" applyFont="1" applyBorder="1" applyAlignment="1"/>
    <xf numFmtId="0" fontId="3" fillId="2" borderId="2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7" xfId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4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1" fillId="0" borderId="4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16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 wrapText="1"/>
    </xf>
    <xf numFmtId="0" fontId="1" fillId="2" borderId="28" xfId="1" applyFont="1" applyFill="1" applyBorder="1" applyAlignment="1">
      <alignment horizontal="center" vertical="center" wrapText="1"/>
    </xf>
    <xf numFmtId="0" fontId="1" fillId="2" borderId="24" xfId="1" applyFont="1" applyFill="1" applyBorder="1" applyAlignment="1">
      <alignment horizontal="center" vertical="center" wrapText="1"/>
    </xf>
    <xf numFmtId="0" fontId="1" fillId="2" borderId="23" xfId="1" applyFont="1" applyFill="1" applyBorder="1" applyAlignment="1">
      <alignment horizontal="center" vertical="center" wrapText="1"/>
    </xf>
    <xf numFmtId="0" fontId="1" fillId="2" borderId="27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29" xfId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0" borderId="33" xfId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1" xfId="1" applyFont="1" applyFill="1" applyBorder="1" applyAlignment="1">
      <alignment horizontal="center" vertical="center" wrapText="1"/>
    </xf>
    <xf numFmtId="0" fontId="1" fillId="2" borderId="22" xfId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43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2495550</xdr:colOff>
      <xdr:row>3</xdr:row>
      <xdr:rowOff>147623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3720" b="44233"/>
        <a:stretch/>
      </xdr:blipFill>
      <xdr:spPr>
        <a:xfrm>
          <a:off x="923925" y="171450"/>
          <a:ext cx="3095625" cy="633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abSelected="1" workbookViewId="0">
      <selection activeCell="F37" sqref="F37:J37"/>
    </sheetView>
  </sheetViews>
  <sheetFormatPr baseColWidth="10" defaultRowHeight="12.75" x14ac:dyDescent="0.2"/>
  <cols>
    <col min="1" max="1" width="11.42578125" style="1"/>
    <col min="2" max="2" width="39.7109375" style="1" customWidth="1"/>
    <col min="3" max="3" width="30.7109375" style="1" customWidth="1"/>
    <col min="4" max="4" width="7.5703125" style="1" customWidth="1"/>
    <col min="5" max="5" width="14.28515625" style="20" customWidth="1"/>
    <col min="6" max="16384" width="11.42578125" style="1"/>
  </cols>
  <sheetData>
    <row r="1" spans="1:10" ht="12.75" customHeight="1" x14ac:dyDescent="0.2">
      <c r="A1" s="132"/>
      <c r="B1" s="133"/>
      <c r="C1" s="136" t="s">
        <v>62</v>
      </c>
      <c r="D1" s="136"/>
      <c r="E1" s="136"/>
      <c r="F1" s="136"/>
      <c r="G1" s="136"/>
      <c r="H1" s="136"/>
      <c r="I1" s="136"/>
      <c r="J1" s="136"/>
    </row>
    <row r="2" spans="1:10" x14ac:dyDescent="0.2">
      <c r="A2" s="134"/>
      <c r="B2" s="135"/>
      <c r="C2" s="136"/>
      <c r="D2" s="136"/>
      <c r="E2" s="136"/>
      <c r="F2" s="136"/>
      <c r="G2" s="136"/>
      <c r="H2" s="136"/>
      <c r="I2" s="136"/>
      <c r="J2" s="136"/>
    </row>
    <row r="3" spans="1:10" x14ac:dyDescent="0.2">
      <c r="A3" s="134"/>
      <c r="B3" s="135"/>
      <c r="C3" s="136"/>
      <c r="D3" s="136"/>
      <c r="E3" s="136"/>
      <c r="F3" s="136"/>
      <c r="G3" s="136"/>
      <c r="H3" s="136"/>
      <c r="I3" s="136"/>
      <c r="J3" s="136"/>
    </row>
    <row r="4" spans="1:10" ht="22.5" customHeight="1" x14ac:dyDescent="0.2">
      <c r="A4" s="134"/>
      <c r="B4" s="135"/>
      <c r="C4" s="136"/>
      <c r="D4" s="136"/>
      <c r="E4" s="136"/>
      <c r="F4" s="136"/>
      <c r="G4" s="136"/>
      <c r="H4" s="136"/>
      <c r="I4" s="136"/>
      <c r="J4" s="136"/>
    </row>
    <row r="5" spans="1:10" ht="33.75" customHeight="1" x14ac:dyDescent="0.2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33.75" customHeight="1" thickBot="1" x14ac:dyDescent="0.25">
      <c r="A6" s="118" t="s">
        <v>0</v>
      </c>
      <c r="B6" s="119"/>
      <c r="C6" s="71" t="s">
        <v>1</v>
      </c>
      <c r="D6" s="72"/>
      <c r="E6" s="79" t="s">
        <v>2</v>
      </c>
      <c r="F6" s="80"/>
      <c r="G6" s="80"/>
      <c r="H6" s="80"/>
      <c r="I6" s="80"/>
      <c r="J6" s="81"/>
    </row>
    <row r="7" spans="1:10" ht="33.75" customHeight="1" thickBot="1" x14ac:dyDescent="0.25">
      <c r="A7" s="120"/>
      <c r="B7" s="121"/>
      <c r="C7" s="73"/>
      <c r="D7" s="74"/>
      <c r="E7" s="18" t="s">
        <v>3</v>
      </c>
      <c r="F7" s="14">
        <f>2019+1</f>
        <v>2020</v>
      </c>
      <c r="G7" s="14">
        <f>+F7+1</f>
        <v>2021</v>
      </c>
      <c r="H7" s="14">
        <f t="shared" ref="H7:J7" si="0">+G7+1</f>
        <v>2022</v>
      </c>
      <c r="I7" s="14">
        <f t="shared" si="0"/>
        <v>2023</v>
      </c>
      <c r="J7" s="15">
        <f t="shared" si="0"/>
        <v>2024</v>
      </c>
    </row>
    <row r="8" spans="1:10" ht="33.75" customHeight="1" thickBot="1" x14ac:dyDescent="0.25">
      <c r="A8" s="75" t="s">
        <v>4</v>
      </c>
      <c r="B8" s="77" t="s">
        <v>20</v>
      </c>
      <c r="C8" s="2" t="s">
        <v>5</v>
      </c>
      <c r="D8" s="12" t="s">
        <v>6</v>
      </c>
      <c r="E8" s="16">
        <v>17.635565702411551</v>
      </c>
      <c r="F8" s="45">
        <v>17.847192490840488</v>
      </c>
      <c r="G8" s="46">
        <v>3.5351109876109312</v>
      </c>
      <c r="H8" s="46">
        <v>3.5775323194622617</v>
      </c>
      <c r="I8" s="46">
        <v>3.6204627072958089</v>
      </c>
      <c r="J8" s="46">
        <v>3.6639082597833585</v>
      </c>
    </row>
    <row r="9" spans="1:10" ht="33.75" customHeight="1" thickBot="1" x14ac:dyDescent="0.25">
      <c r="A9" s="76"/>
      <c r="B9" s="78"/>
      <c r="C9" s="4" t="s">
        <v>7</v>
      </c>
      <c r="D9" s="13" t="s">
        <v>6</v>
      </c>
      <c r="E9" s="16">
        <v>17.635565702411551</v>
      </c>
      <c r="F9" s="45">
        <v>17.847192490840488</v>
      </c>
      <c r="G9" s="46">
        <v>3.5351109876109312</v>
      </c>
      <c r="H9" s="46">
        <v>3.5775323194622617</v>
      </c>
      <c r="I9" s="46">
        <v>3.6204627072958089</v>
      </c>
      <c r="J9" s="46">
        <v>3.6639082597833585</v>
      </c>
    </row>
    <row r="10" spans="1:10" ht="33.75" customHeight="1" thickBot="1" x14ac:dyDescent="0.25">
      <c r="A10" s="75" t="s">
        <v>8</v>
      </c>
      <c r="B10" s="89" t="s">
        <v>21</v>
      </c>
      <c r="C10" s="2" t="s">
        <v>5</v>
      </c>
      <c r="D10" s="12" t="s">
        <v>6</v>
      </c>
      <c r="E10" s="16">
        <v>60.535051402635752</v>
      </c>
      <c r="F10" s="45">
        <v>61.261472019467377</v>
      </c>
      <c r="G10" s="46">
        <v>12.1344633316632</v>
      </c>
      <c r="H10" s="46">
        <v>12.280076891643159</v>
      </c>
      <c r="I10" s="46">
        <v>12.427437814342873</v>
      </c>
      <c r="J10" s="46">
        <v>12.576567068114988</v>
      </c>
    </row>
    <row r="11" spans="1:10" ht="33.75" customHeight="1" thickBot="1" x14ac:dyDescent="0.25">
      <c r="A11" s="76"/>
      <c r="B11" s="90"/>
      <c r="C11" s="4" t="s">
        <v>9</v>
      </c>
      <c r="D11" s="13" t="s">
        <v>6</v>
      </c>
      <c r="E11" s="16">
        <v>60.535051402635752</v>
      </c>
      <c r="F11" s="45">
        <v>61.261472019467377</v>
      </c>
      <c r="G11" s="46">
        <v>12.1344633316632</v>
      </c>
      <c r="H11" s="46">
        <v>12.280076891643159</v>
      </c>
      <c r="I11" s="46">
        <v>12.427437814342873</v>
      </c>
      <c r="J11" s="46">
        <v>12.576567068114988</v>
      </c>
    </row>
    <row r="12" spans="1:10" ht="33.75" customHeight="1" thickBot="1" x14ac:dyDescent="0.25">
      <c r="A12" s="75" t="s">
        <v>10</v>
      </c>
      <c r="B12" s="77" t="s">
        <v>22</v>
      </c>
      <c r="C12" s="2" t="s">
        <v>5</v>
      </c>
      <c r="D12" s="12" t="s">
        <v>6</v>
      </c>
      <c r="E12" s="16">
        <v>11.265260841034616</v>
      </c>
      <c r="F12" s="45">
        <v>11.400443971127032</v>
      </c>
      <c r="G12" s="46">
        <v>2.2581610394272156</v>
      </c>
      <c r="H12" s="46">
        <v>2.2852589719003422</v>
      </c>
      <c r="I12" s="46">
        <v>2.3126820795631464</v>
      </c>
      <c r="J12" s="46">
        <v>2.3404342645179037</v>
      </c>
    </row>
    <row r="13" spans="1:10" ht="33.75" customHeight="1" thickBot="1" x14ac:dyDescent="0.25">
      <c r="A13" s="76"/>
      <c r="B13" s="78"/>
      <c r="C13" s="4" t="s">
        <v>9</v>
      </c>
      <c r="D13" s="13" t="s">
        <v>6</v>
      </c>
      <c r="E13" s="16">
        <v>11.265260841034616</v>
      </c>
      <c r="F13" s="45">
        <v>11.400443971127032</v>
      </c>
      <c r="G13" s="46">
        <v>2.2581610394272156</v>
      </c>
      <c r="H13" s="46">
        <v>2.2852589719003422</v>
      </c>
      <c r="I13" s="46">
        <v>2.3126820795631464</v>
      </c>
      <c r="J13" s="46">
        <v>2.3404342645179037</v>
      </c>
    </row>
    <row r="14" spans="1:10" ht="33.75" customHeight="1" thickBot="1" x14ac:dyDescent="0.25">
      <c r="A14" s="75" t="s">
        <v>11</v>
      </c>
      <c r="B14" s="89" t="s">
        <v>23</v>
      </c>
      <c r="C14" s="2" t="s">
        <v>5</v>
      </c>
      <c r="D14" s="12" t="s">
        <v>6</v>
      </c>
      <c r="E14" s="16">
        <v>12.031527314485702</v>
      </c>
      <c r="F14" s="21">
        <v>12.175905642259529</v>
      </c>
      <c r="G14" s="47">
        <v>2.4117618410938388</v>
      </c>
      <c r="H14" s="47">
        <v>2.4407029831869651</v>
      </c>
      <c r="I14" s="47">
        <v>2.4699914189852086</v>
      </c>
      <c r="J14" s="47">
        <v>2.4996313160130308</v>
      </c>
    </row>
    <row r="15" spans="1:10" ht="33.75" customHeight="1" thickBot="1" x14ac:dyDescent="0.25">
      <c r="A15" s="76"/>
      <c r="B15" s="90"/>
      <c r="C15" s="4" t="s">
        <v>9</v>
      </c>
      <c r="D15" s="13" t="s">
        <v>6</v>
      </c>
      <c r="E15" s="16">
        <v>12.031527314485702</v>
      </c>
      <c r="F15" s="21">
        <v>12.175905642259529</v>
      </c>
      <c r="G15" s="47">
        <v>2.4117618410938388</v>
      </c>
      <c r="H15" s="47">
        <v>2.4407029831869651</v>
      </c>
      <c r="I15" s="47">
        <v>2.4699914189852086</v>
      </c>
      <c r="J15" s="47">
        <v>2.4996313160130308</v>
      </c>
    </row>
    <row r="16" spans="1:10" ht="33.75" customHeight="1" thickBot="1" x14ac:dyDescent="0.25">
      <c r="A16" s="75" t="s">
        <v>12</v>
      </c>
      <c r="B16" s="89" t="s">
        <v>24</v>
      </c>
      <c r="C16" s="2" t="s">
        <v>5</v>
      </c>
      <c r="D16" s="12" t="s">
        <v>6</v>
      </c>
      <c r="E16" s="16">
        <v>3.2709285284628429</v>
      </c>
      <c r="F16" s="21">
        <v>3.3101796708043971</v>
      </c>
      <c r="G16" s="47">
        <v>0.65566909368140491</v>
      </c>
      <c r="H16" s="47">
        <v>0.66353712280558164</v>
      </c>
      <c r="I16" s="47">
        <v>0.67149956827924873</v>
      </c>
      <c r="J16" s="47">
        <v>0.67955756309859949</v>
      </c>
    </row>
    <row r="17" spans="1:10" ht="33.75" customHeight="1" thickBot="1" x14ac:dyDescent="0.25">
      <c r="A17" s="76"/>
      <c r="B17" s="90"/>
      <c r="C17" s="4" t="s">
        <v>9</v>
      </c>
      <c r="D17" s="13" t="s">
        <v>6</v>
      </c>
      <c r="E17" s="16">
        <v>3.2709285284628429</v>
      </c>
      <c r="F17" s="21">
        <v>3.3101796708043971</v>
      </c>
      <c r="G17" s="47">
        <v>0.65566909368140491</v>
      </c>
      <c r="H17" s="47">
        <v>0.66353712280558164</v>
      </c>
      <c r="I17" s="47">
        <v>0.67149956827924873</v>
      </c>
      <c r="J17" s="47">
        <v>0.67955756309859949</v>
      </c>
    </row>
    <row r="18" spans="1:10" ht="33.75" customHeight="1" thickBot="1" x14ac:dyDescent="0.25">
      <c r="A18" s="91" t="s">
        <v>13</v>
      </c>
      <c r="B18" s="77" t="s">
        <v>25</v>
      </c>
      <c r="C18" s="2" t="s">
        <v>5</v>
      </c>
      <c r="D18" s="12" t="s">
        <v>6</v>
      </c>
      <c r="E18" s="16">
        <v>24.314664515776236</v>
      </c>
      <c r="F18" s="21">
        <v>24.606440489965554</v>
      </c>
      <c r="G18" s="47">
        <v>4.8739597663170153</v>
      </c>
      <c r="H18" s="47">
        <v>4.932447283512821</v>
      </c>
      <c r="I18" s="47">
        <v>4.991636650914975</v>
      </c>
      <c r="J18" s="47">
        <v>5.0515362907259531</v>
      </c>
    </row>
    <row r="19" spans="1:10" ht="33.75" customHeight="1" thickBot="1" x14ac:dyDescent="0.25">
      <c r="A19" s="92"/>
      <c r="B19" s="78"/>
      <c r="C19" s="4" t="s">
        <v>9</v>
      </c>
      <c r="D19" s="13" t="s">
        <v>6</v>
      </c>
      <c r="E19" s="16">
        <v>24.314664515776236</v>
      </c>
      <c r="F19" s="21">
        <v>24.606440489965554</v>
      </c>
      <c r="G19" s="47">
        <v>4.8739597663170153</v>
      </c>
      <c r="H19" s="47">
        <v>4.932447283512821</v>
      </c>
      <c r="I19" s="47">
        <v>4.991636650914975</v>
      </c>
      <c r="J19" s="47">
        <v>5.0515362907259531</v>
      </c>
    </row>
    <row r="20" spans="1:10" ht="33.75" customHeight="1" thickBot="1" x14ac:dyDescent="0.25">
      <c r="A20" s="91" t="s">
        <v>14</v>
      </c>
      <c r="B20" s="77" t="s">
        <v>26</v>
      </c>
      <c r="C20" s="2" t="s">
        <v>5</v>
      </c>
      <c r="D20" s="12" t="s">
        <v>6</v>
      </c>
      <c r="E20" s="16">
        <v>1.5782801990485043</v>
      </c>
      <c r="F20" s="21">
        <v>1.5972195614370863</v>
      </c>
      <c r="G20" s="47">
        <v>0.31637180044767094</v>
      </c>
      <c r="H20" s="47">
        <v>0.32016826205304294</v>
      </c>
      <c r="I20" s="47">
        <v>0.32401028119767944</v>
      </c>
      <c r="J20" s="47">
        <v>0.32789840457205149</v>
      </c>
    </row>
    <row r="21" spans="1:10" ht="33.75" customHeight="1" thickBot="1" x14ac:dyDescent="0.25">
      <c r="A21" s="92"/>
      <c r="B21" s="78"/>
      <c r="C21" s="4" t="s">
        <v>9</v>
      </c>
      <c r="D21" s="13" t="s">
        <v>6</v>
      </c>
      <c r="E21" s="16">
        <v>1.5782801990485043</v>
      </c>
      <c r="F21" s="21">
        <v>1.5972195614370863</v>
      </c>
      <c r="G21" s="47">
        <v>0.31637180044767094</v>
      </c>
      <c r="H21" s="47">
        <v>0.32016826205304294</v>
      </c>
      <c r="I21" s="47">
        <v>0.32401028119767944</v>
      </c>
      <c r="J21" s="47">
        <v>0.32789840457205149</v>
      </c>
    </row>
    <row r="22" spans="1:10" ht="33.75" customHeight="1" thickBot="1" x14ac:dyDescent="0.25">
      <c r="A22" s="75" t="s">
        <v>15</v>
      </c>
      <c r="B22" s="77" t="s">
        <v>27</v>
      </c>
      <c r="C22" s="2" t="s">
        <v>5</v>
      </c>
      <c r="D22" s="12" t="s">
        <v>6</v>
      </c>
      <c r="E22" s="16">
        <v>2.4246043637556736</v>
      </c>
      <c r="F22" s="21">
        <v>2.4536996161207418</v>
      </c>
      <c r="G22" s="47">
        <v>0.48602044706453779</v>
      </c>
      <c r="H22" s="47">
        <v>0.49185269242931218</v>
      </c>
      <c r="I22" s="47">
        <v>0.49775492473846394</v>
      </c>
      <c r="J22" s="47">
        <v>0.50372798383532558</v>
      </c>
    </row>
    <row r="23" spans="1:10" ht="33.75" customHeight="1" thickBot="1" x14ac:dyDescent="0.25">
      <c r="A23" s="76"/>
      <c r="B23" s="78"/>
      <c r="C23" s="4" t="s">
        <v>9</v>
      </c>
      <c r="D23" s="13" t="s">
        <v>6</v>
      </c>
      <c r="E23" s="16">
        <v>2.4246043637556736</v>
      </c>
      <c r="F23" s="21">
        <v>2.4536996161207418</v>
      </c>
      <c r="G23" s="47">
        <v>0.48602044706453779</v>
      </c>
      <c r="H23" s="47">
        <v>0.49185269242931218</v>
      </c>
      <c r="I23" s="47">
        <v>0.49775492473846394</v>
      </c>
      <c r="J23" s="47">
        <v>0.50372798383532558</v>
      </c>
    </row>
    <row r="24" spans="1:10" ht="33.75" customHeight="1" thickBot="1" x14ac:dyDescent="0.25">
      <c r="A24" s="75" t="s">
        <v>16</v>
      </c>
      <c r="B24" s="77" t="s">
        <v>28</v>
      </c>
      <c r="C24" s="2" t="s">
        <v>5</v>
      </c>
      <c r="D24" s="12" t="s">
        <v>6</v>
      </c>
      <c r="E24" s="16">
        <v>20.906494230874397</v>
      </c>
      <c r="F24" s="21">
        <v>21.157372161644886</v>
      </c>
      <c r="G24" s="47">
        <v>4.1907800812923348</v>
      </c>
      <c r="H24" s="47">
        <v>4.2410694422678423</v>
      </c>
      <c r="I24" s="47">
        <v>4.2919622755750577</v>
      </c>
      <c r="J24" s="47">
        <v>4.3434658228819574</v>
      </c>
    </row>
    <row r="25" spans="1:10" ht="33.75" customHeight="1" thickBot="1" x14ac:dyDescent="0.25">
      <c r="A25" s="76"/>
      <c r="B25" s="78"/>
      <c r="C25" s="4" t="s">
        <v>9</v>
      </c>
      <c r="D25" s="13" t="s">
        <v>6</v>
      </c>
      <c r="E25" s="16">
        <v>20.906494230874397</v>
      </c>
      <c r="F25" s="21">
        <v>21.157372161644886</v>
      </c>
      <c r="G25" s="47">
        <v>4.1907800812923348</v>
      </c>
      <c r="H25" s="47">
        <v>4.2410694422678423</v>
      </c>
      <c r="I25" s="47">
        <v>4.2919622755750577</v>
      </c>
      <c r="J25" s="47">
        <v>4.3434658228819574</v>
      </c>
    </row>
    <row r="26" spans="1:10" ht="33.75" customHeight="1" thickBot="1" x14ac:dyDescent="0.25">
      <c r="A26" s="75" t="s">
        <v>17</v>
      </c>
      <c r="B26" s="89" t="s">
        <v>29</v>
      </c>
      <c r="C26" s="2" t="s">
        <v>5</v>
      </c>
      <c r="D26" s="12" t="s">
        <v>6</v>
      </c>
      <c r="E26" s="16">
        <v>23.822881555203157</v>
      </c>
      <c r="F26" s="21">
        <v>24.10875613386559</v>
      </c>
      <c r="G26" s="47">
        <v>4.7753801473369446</v>
      </c>
      <c r="H26" s="47">
        <v>4.8326847091049885</v>
      </c>
      <c r="I26" s="47">
        <v>4.8906769256142493</v>
      </c>
      <c r="J26" s="47">
        <v>4.949365048721619</v>
      </c>
    </row>
    <row r="27" spans="1:10" ht="33.75" customHeight="1" thickBot="1" x14ac:dyDescent="0.25">
      <c r="A27" s="76"/>
      <c r="B27" s="90"/>
      <c r="C27" s="4" t="s">
        <v>9</v>
      </c>
      <c r="D27" s="13" t="s">
        <v>6</v>
      </c>
      <c r="E27" s="16">
        <v>23.822881555203157</v>
      </c>
      <c r="F27" s="21">
        <v>24.10875613386559</v>
      </c>
      <c r="G27" s="47">
        <v>4.7753801473369446</v>
      </c>
      <c r="H27" s="47">
        <v>4.8326847091049885</v>
      </c>
      <c r="I27" s="47">
        <v>4.8906769256142493</v>
      </c>
      <c r="J27" s="47">
        <v>4.949365048721619</v>
      </c>
    </row>
    <row r="28" spans="1:10" ht="33.75" customHeight="1" thickBot="1" x14ac:dyDescent="0.25">
      <c r="A28" s="91" t="s">
        <v>18</v>
      </c>
      <c r="B28" s="89" t="s">
        <v>30</v>
      </c>
      <c r="C28" s="2" t="s">
        <v>5</v>
      </c>
      <c r="D28" s="12" t="s">
        <v>6</v>
      </c>
      <c r="E28" s="16">
        <v>31.359741346311587</v>
      </c>
      <c r="F28" s="21">
        <v>31.736058242467326</v>
      </c>
      <c r="G28" s="47">
        <v>6.286170121938504</v>
      </c>
      <c r="H28" s="47">
        <v>6.3616041634017657</v>
      </c>
      <c r="I28" s="47">
        <v>6.4379434133625875</v>
      </c>
      <c r="J28" s="47">
        <v>6.5151987343229374</v>
      </c>
    </row>
    <row r="29" spans="1:10" ht="33.75" customHeight="1" thickBot="1" x14ac:dyDescent="0.25">
      <c r="A29" s="92"/>
      <c r="B29" s="90"/>
      <c r="C29" s="4" t="s">
        <v>9</v>
      </c>
      <c r="D29" s="13" t="s">
        <v>6</v>
      </c>
      <c r="E29" s="16">
        <v>31.359741346311587</v>
      </c>
      <c r="F29" s="21">
        <v>31.736058242467326</v>
      </c>
      <c r="G29" s="47">
        <v>6.286170121938504</v>
      </c>
      <c r="H29" s="47">
        <v>6.3616041634017657</v>
      </c>
      <c r="I29" s="47">
        <v>6.4379434133625875</v>
      </c>
      <c r="J29" s="47">
        <v>6.5151987343229374</v>
      </c>
    </row>
    <row r="30" spans="1:10" ht="33.75" customHeight="1" thickBot="1" x14ac:dyDescent="0.25">
      <c r="A30" s="122" t="s">
        <v>33</v>
      </c>
      <c r="B30" s="123"/>
      <c r="C30" s="6" t="s">
        <v>5</v>
      </c>
      <c r="D30" s="7" t="s">
        <v>6</v>
      </c>
      <c r="E30" s="19">
        <f>E8+E10+E12+E14+E16+E18+E20+E22+E24+E26+E28</f>
        <v>209.14499999999998</v>
      </c>
      <c r="F30" s="19">
        <f t="shared" ref="F30:J31" si="1">F8+F10+F12+F14+F16+F18+F20+F22+F24+F26+F28</f>
        <v>211.65474</v>
      </c>
      <c r="G30" s="19">
        <f t="shared" si="1"/>
        <v>41.923848657873592</v>
      </c>
      <c r="H30" s="19">
        <f t="shared" si="1"/>
        <v>42.42693484176808</v>
      </c>
      <c r="I30" s="19">
        <f t="shared" si="1"/>
        <v>42.936058059869296</v>
      </c>
      <c r="J30" s="19">
        <f t="shared" si="1"/>
        <v>43.451290756587717</v>
      </c>
    </row>
    <row r="31" spans="1:10" ht="33.75" customHeight="1" x14ac:dyDescent="0.2">
      <c r="A31" s="100"/>
      <c r="B31" s="101"/>
      <c r="C31" s="8" t="s">
        <v>9</v>
      </c>
      <c r="D31" s="9" t="s">
        <v>6</v>
      </c>
      <c r="E31" s="19">
        <f>E9+E11+E13+E15+E17+E19+E21+E23+E25+E27+E29</f>
        <v>209.14499999999998</v>
      </c>
      <c r="F31" s="19">
        <f t="shared" si="1"/>
        <v>211.65474</v>
      </c>
      <c r="G31" s="19">
        <f t="shared" si="1"/>
        <v>41.923848657873592</v>
      </c>
      <c r="H31" s="19">
        <f t="shared" si="1"/>
        <v>42.42693484176808</v>
      </c>
      <c r="I31" s="19">
        <f t="shared" si="1"/>
        <v>42.936058059869296</v>
      </c>
      <c r="J31" s="19">
        <f t="shared" si="1"/>
        <v>43.451290756587717</v>
      </c>
    </row>
    <row r="32" spans="1:10" ht="33.75" customHeight="1" x14ac:dyDescent="0.2"/>
    <row r="33" spans="1:10" ht="33.75" customHeight="1" x14ac:dyDescent="0.2"/>
    <row r="34" spans="1:10" ht="33.75" customHeight="1" x14ac:dyDescent="0.2">
      <c r="A34" s="82" t="s">
        <v>31</v>
      </c>
      <c r="B34" s="82"/>
      <c r="C34" s="82"/>
      <c r="D34" s="82"/>
      <c r="E34" s="82"/>
      <c r="F34" s="82"/>
      <c r="G34" s="82"/>
      <c r="H34" s="82"/>
      <c r="I34" s="82"/>
      <c r="J34" s="82"/>
    </row>
    <row r="35" spans="1:10" ht="33.75" customHeight="1" thickBot="1" x14ac:dyDescent="0.25">
      <c r="A35" s="118" t="s">
        <v>0</v>
      </c>
      <c r="B35" s="119"/>
      <c r="C35" s="71" t="s">
        <v>1</v>
      </c>
      <c r="D35" s="72"/>
      <c r="E35" s="79" t="s">
        <v>2</v>
      </c>
      <c r="F35" s="80"/>
      <c r="G35" s="80"/>
      <c r="H35" s="80"/>
      <c r="I35" s="80"/>
      <c r="J35" s="81"/>
    </row>
    <row r="36" spans="1:10" ht="33.75" customHeight="1" thickBot="1" x14ac:dyDescent="0.25">
      <c r="A36" s="120"/>
      <c r="B36" s="121"/>
      <c r="C36" s="73"/>
      <c r="D36" s="74"/>
      <c r="E36" s="18" t="s">
        <v>3</v>
      </c>
      <c r="F36" s="14">
        <f>2019+1</f>
        <v>2020</v>
      </c>
      <c r="G36" s="14">
        <f>+F36+1</f>
        <v>2021</v>
      </c>
      <c r="H36" s="14">
        <f t="shared" ref="H36" si="2">+G36+1</f>
        <v>2022</v>
      </c>
      <c r="I36" s="14">
        <f t="shared" ref="I36" si="3">+H36+1</f>
        <v>2023</v>
      </c>
      <c r="J36" s="15">
        <f t="shared" ref="J36" si="4">+I36+1</f>
        <v>2024</v>
      </c>
    </row>
    <row r="37" spans="1:10" ht="33.75" customHeight="1" thickBot="1" x14ac:dyDescent="0.25">
      <c r="A37" s="75" t="s">
        <v>4</v>
      </c>
      <c r="B37" s="89" t="s">
        <v>31</v>
      </c>
      <c r="C37" s="2" t="s">
        <v>5</v>
      </c>
      <c r="D37" s="3" t="s">
        <v>6</v>
      </c>
      <c r="E37" s="48">
        <v>3.4674999999999998</v>
      </c>
      <c r="F37" s="49">
        <v>0.64427259599999986</v>
      </c>
      <c r="G37" s="49">
        <v>0.65200386715199998</v>
      </c>
      <c r="H37" s="49">
        <v>0.659827913557824</v>
      </c>
      <c r="I37" s="49">
        <v>0.6677458485205181</v>
      </c>
      <c r="J37" s="49">
        <v>0.67575879870276412</v>
      </c>
    </row>
    <row r="38" spans="1:10" ht="33.75" customHeight="1" thickBot="1" x14ac:dyDescent="0.25">
      <c r="A38" s="76"/>
      <c r="B38" s="90"/>
      <c r="C38" s="4" t="s">
        <v>7</v>
      </c>
      <c r="D38" s="5" t="s">
        <v>6</v>
      </c>
      <c r="E38" s="48">
        <v>3.4674999999999998</v>
      </c>
      <c r="F38" s="49">
        <v>0.64427259599999986</v>
      </c>
      <c r="G38" s="49">
        <v>0.65200386715199998</v>
      </c>
      <c r="H38" s="49">
        <v>0.659827913557824</v>
      </c>
      <c r="I38" s="49">
        <v>0.6677458485205181</v>
      </c>
      <c r="J38" s="49">
        <v>0.67575879870276412</v>
      </c>
    </row>
    <row r="39" spans="1:10" ht="33.75" customHeight="1" thickBot="1" x14ac:dyDescent="0.25">
      <c r="A39" s="75" t="s">
        <v>8</v>
      </c>
      <c r="B39" s="89" t="s">
        <v>31</v>
      </c>
      <c r="C39" s="2" t="s">
        <v>5</v>
      </c>
      <c r="D39" s="3" t="s">
        <v>6</v>
      </c>
      <c r="E39" s="48">
        <v>3.4674999999999998</v>
      </c>
      <c r="F39" s="49">
        <v>0.64427259599999986</v>
      </c>
      <c r="G39" s="49">
        <v>0.65200386715199998</v>
      </c>
      <c r="H39" s="49">
        <v>0.659827913557824</v>
      </c>
      <c r="I39" s="49">
        <v>0.6677458485205181</v>
      </c>
      <c r="J39" s="49">
        <v>0.67575879870276412</v>
      </c>
    </row>
    <row r="40" spans="1:10" ht="33.75" customHeight="1" thickBot="1" x14ac:dyDescent="0.25">
      <c r="A40" s="76"/>
      <c r="B40" s="90"/>
      <c r="C40" s="4" t="s">
        <v>7</v>
      </c>
      <c r="D40" s="5" t="s">
        <v>6</v>
      </c>
      <c r="E40" s="48">
        <v>3.4674999999999998</v>
      </c>
      <c r="F40" s="49">
        <v>0.64427259599999986</v>
      </c>
      <c r="G40" s="49">
        <v>0.65200386715199998</v>
      </c>
      <c r="H40" s="49">
        <v>0.659827913557824</v>
      </c>
      <c r="I40" s="49">
        <v>0.6677458485205181</v>
      </c>
      <c r="J40" s="49">
        <v>0.67575879870276412</v>
      </c>
    </row>
    <row r="41" spans="1:10" ht="33.75" customHeight="1" thickBot="1" x14ac:dyDescent="0.25">
      <c r="A41" s="75" t="s">
        <v>10</v>
      </c>
      <c r="B41" s="89" t="s">
        <v>31</v>
      </c>
      <c r="C41" s="2" t="s">
        <v>5</v>
      </c>
      <c r="D41" s="3" t="s">
        <v>6</v>
      </c>
      <c r="E41" s="48">
        <v>3.4674999999999998</v>
      </c>
      <c r="F41" s="49">
        <v>0.64427259599999986</v>
      </c>
      <c r="G41" s="49">
        <v>0.65200386715199998</v>
      </c>
      <c r="H41" s="49">
        <v>0.659827913557824</v>
      </c>
      <c r="I41" s="49">
        <v>0.6677458485205181</v>
      </c>
      <c r="J41" s="49">
        <v>0.67575879870276412</v>
      </c>
    </row>
    <row r="42" spans="1:10" ht="33.75" customHeight="1" thickBot="1" x14ac:dyDescent="0.25">
      <c r="A42" s="76"/>
      <c r="B42" s="90"/>
      <c r="C42" s="4" t="s">
        <v>7</v>
      </c>
      <c r="D42" s="5" t="s">
        <v>6</v>
      </c>
      <c r="E42" s="48">
        <v>3.4674999999999998</v>
      </c>
      <c r="F42" s="49">
        <v>0.64427259599999986</v>
      </c>
      <c r="G42" s="49">
        <v>0.65200386715199998</v>
      </c>
      <c r="H42" s="49">
        <v>0.659827913557824</v>
      </c>
      <c r="I42" s="49">
        <v>0.6677458485205181</v>
      </c>
      <c r="J42" s="49">
        <v>0.67575879870276412</v>
      </c>
    </row>
    <row r="43" spans="1:10" ht="33.75" customHeight="1" thickBot="1" x14ac:dyDescent="0.25">
      <c r="A43" s="75" t="s">
        <v>11</v>
      </c>
      <c r="B43" s="89" t="s">
        <v>31</v>
      </c>
      <c r="C43" s="2" t="s">
        <v>5</v>
      </c>
      <c r="D43" s="3" t="s">
        <v>6</v>
      </c>
      <c r="E43" s="48">
        <v>3.4674999999999998</v>
      </c>
      <c r="F43" s="49">
        <v>0.64427259599999986</v>
      </c>
      <c r="G43" s="49">
        <v>0.65200386715199998</v>
      </c>
      <c r="H43" s="49">
        <v>0.659827913557824</v>
      </c>
      <c r="I43" s="49">
        <v>0.6677458485205181</v>
      </c>
      <c r="J43" s="49">
        <v>0.67575879870276412</v>
      </c>
    </row>
    <row r="44" spans="1:10" ht="33.75" customHeight="1" thickBot="1" x14ac:dyDescent="0.25">
      <c r="A44" s="76"/>
      <c r="B44" s="90"/>
      <c r="C44" s="4" t="s">
        <v>7</v>
      </c>
      <c r="D44" s="5" t="s">
        <v>6</v>
      </c>
      <c r="E44" s="48">
        <v>3.4674999999999998</v>
      </c>
      <c r="F44" s="49">
        <v>0.64427259599999986</v>
      </c>
      <c r="G44" s="49">
        <v>0.65200386715199998</v>
      </c>
      <c r="H44" s="49">
        <v>0.659827913557824</v>
      </c>
      <c r="I44" s="49">
        <v>0.6677458485205181</v>
      </c>
      <c r="J44" s="49">
        <v>0.67575879870276412</v>
      </c>
    </row>
    <row r="45" spans="1:10" ht="33.75" customHeight="1" thickBot="1" x14ac:dyDescent="0.25">
      <c r="A45" s="102" t="s">
        <v>32</v>
      </c>
      <c r="B45" s="99"/>
      <c r="C45" s="54" t="s">
        <v>5</v>
      </c>
      <c r="D45" s="55" t="s">
        <v>6</v>
      </c>
      <c r="E45" s="50">
        <f>E37+E39+E41+E43</f>
        <v>13.87</v>
      </c>
      <c r="F45" s="50">
        <f t="shared" ref="F45:J46" si="5">F37+F39+F41+F43</f>
        <v>2.5770903839999995</v>
      </c>
      <c r="G45" s="50">
        <f t="shared" si="5"/>
        <v>2.6080154686079999</v>
      </c>
      <c r="H45" s="50">
        <f t="shared" si="5"/>
        <v>2.639311654231296</v>
      </c>
      <c r="I45" s="50">
        <f t="shared" si="5"/>
        <v>2.6709833940820724</v>
      </c>
      <c r="J45" s="58">
        <f t="shared" si="5"/>
        <v>2.7030351948110565</v>
      </c>
    </row>
    <row r="46" spans="1:10" ht="33.75" customHeight="1" thickBot="1" x14ac:dyDescent="0.25">
      <c r="A46" s="103"/>
      <c r="B46" s="104"/>
      <c r="C46" s="56" t="s">
        <v>9</v>
      </c>
      <c r="D46" s="57" t="s">
        <v>6</v>
      </c>
      <c r="E46" s="59">
        <f>E38+E40+E42+E44</f>
        <v>13.87</v>
      </c>
      <c r="F46" s="59">
        <f t="shared" si="5"/>
        <v>2.5770903839999995</v>
      </c>
      <c r="G46" s="59">
        <f t="shared" si="5"/>
        <v>2.6080154686079999</v>
      </c>
      <c r="H46" s="59">
        <f t="shared" si="5"/>
        <v>2.639311654231296</v>
      </c>
      <c r="I46" s="59">
        <f t="shared" si="5"/>
        <v>2.6709833940820724</v>
      </c>
      <c r="J46" s="60">
        <f t="shared" si="5"/>
        <v>2.7030351948110565</v>
      </c>
    </row>
    <row r="47" spans="1:10" ht="33.75" customHeight="1" x14ac:dyDescent="0.2"/>
    <row r="48" spans="1:10" ht="33.75" customHeight="1" x14ac:dyDescent="0.2">
      <c r="A48" s="82" t="s">
        <v>34</v>
      </c>
      <c r="B48" s="82"/>
      <c r="C48" s="82"/>
      <c r="D48" s="82"/>
      <c r="E48" s="82"/>
      <c r="F48" s="82"/>
      <c r="G48" s="82"/>
      <c r="H48" s="82"/>
      <c r="I48" s="82"/>
      <c r="J48" s="82"/>
    </row>
    <row r="49" spans="1:10" ht="33.75" customHeight="1" thickBot="1" x14ac:dyDescent="0.25">
      <c r="A49" s="118" t="s">
        <v>0</v>
      </c>
      <c r="B49" s="119"/>
      <c r="C49" s="71" t="s">
        <v>1</v>
      </c>
      <c r="D49" s="72"/>
      <c r="E49" s="79" t="s">
        <v>2</v>
      </c>
      <c r="F49" s="80"/>
      <c r="G49" s="80"/>
      <c r="H49" s="80"/>
      <c r="I49" s="80"/>
      <c r="J49" s="81"/>
    </row>
    <row r="50" spans="1:10" ht="33.75" customHeight="1" thickBot="1" x14ac:dyDescent="0.25">
      <c r="A50" s="120"/>
      <c r="B50" s="121"/>
      <c r="C50" s="73"/>
      <c r="D50" s="74"/>
      <c r="E50" s="18" t="s">
        <v>3</v>
      </c>
      <c r="F50" s="14">
        <f>2019+1</f>
        <v>2020</v>
      </c>
      <c r="G50" s="14">
        <f>+F50+1</f>
        <v>2021</v>
      </c>
      <c r="H50" s="14">
        <f t="shared" ref="H50" si="6">+G50+1</f>
        <v>2022</v>
      </c>
      <c r="I50" s="14">
        <f t="shared" ref="I50" si="7">+H50+1</f>
        <v>2023</v>
      </c>
      <c r="J50" s="15">
        <f t="shared" ref="J50" si="8">+I50+1</f>
        <v>2024</v>
      </c>
    </row>
    <row r="51" spans="1:10" ht="33.75" customHeight="1" x14ac:dyDescent="0.2">
      <c r="A51" s="75" t="s">
        <v>4</v>
      </c>
      <c r="B51" s="77" t="s">
        <v>36</v>
      </c>
      <c r="C51" s="2" t="s">
        <v>5</v>
      </c>
      <c r="D51" s="3" t="s">
        <v>6</v>
      </c>
      <c r="E51" s="51">
        <v>1.4756880127620788</v>
      </c>
      <c r="F51" s="43">
        <v>1.4933962689152234</v>
      </c>
      <c r="G51" s="43">
        <v>1.5113170241422063</v>
      </c>
      <c r="H51" s="43">
        <v>1.5294528284319127</v>
      </c>
      <c r="I51" s="43">
        <v>1.5478062623730955</v>
      </c>
      <c r="J51" s="43">
        <v>1.5663799375215726</v>
      </c>
    </row>
    <row r="52" spans="1:10" ht="33.75" customHeight="1" thickBot="1" x14ac:dyDescent="0.25">
      <c r="A52" s="76"/>
      <c r="B52" s="78"/>
      <c r="C52" s="4" t="s">
        <v>7</v>
      </c>
      <c r="D52" s="5" t="s">
        <v>6</v>
      </c>
      <c r="E52" s="51">
        <v>1.4756880127620788</v>
      </c>
      <c r="F52" s="43">
        <v>1.4933962689152234</v>
      </c>
      <c r="G52" s="43">
        <v>1.5113170241422063</v>
      </c>
      <c r="H52" s="43">
        <v>1.5294528284319127</v>
      </c>
      <c r="I52" s="43">
        <v>1.5478062623730955</v>
      </c>
      <c r="J52" s="43">
        <v>1.5663799375215726</v>
      </c>
    </row>
    <row r="53" spans="1:10" ht="33.75" customHeight="1" x14ac:dyDescent="0.2">
      <c r="A53" s="75" t="s">
        <v>8</v>
      </c>
      <c r="B53" s="89" t="s">
        <v>37</v>
      </c>
      <c r="C53" s="2" t="s">
        <v>5</v>
      </c>
      <c r="D53" s="3" t="s">
        <v>6</v>
      </c>
      <c r="E53" s="51">
        <v>20.563091841385599</v>
      </c>
      <c r="F53" s="43">
        <v>20.809848943482226</v>
      </c>
      <c r="G53" s="43">
        <v>21.059567130804009</v>
      </c>
      <c r="H53" s="43">
        <v>21.312281936373658</v>
      </c>
      <c r="I53" s="43">
        <v>21.568029319610144</v>
      </c>
      <c r="J53" s="43">
        <v>21.826845671445465</v>
      </c>
    </row>
    <row r="54" spans="1:10" ht="33.75" customHeight="1" thickBot="1" x14ac:dyDescent="0.25">
      <c r="A54" s="76"/>
      <c r="B54" s="90"/>
      <c r="C54" s="4" t="s">
        <v>9</v>
      </c>
      <c r="D54" s="5" t="s">
        <v>6</v>
      </c>
      <c r="E54" s="51">
        <v>20.563091841385599</v>
      </c>
      <c r="F54" s="43">
        <v>20.809848943482226</v>
      </c>
      <c r="G54" s="43">
        <v>21.059567130804009</v>
      </c>
      <c r="H54" s="43">
        <v>21.312281936373658</v>
      </c>
      <c r="I54" s="43">
        <v>21.568029319610144</v>
      </c>
      <c r="J54" s="43">
        <v>21.826845671445465</v>
      </c>
    </row>
    <row r="55" spans="1:10" ht="33.75" customHeight="1" x14ac:dyDescent="0.2">
      <c r="A55" s="75" t="s">
        <v>10</v>
      </c>
      <c r="B55" s="89" t="s">
        <v>38</v>
      </c>
      <c r="C55" s="2" t="s">
        <v>5</v>
      </c>
      <c r="D55" s="3" t="s">
        <v>6</v>
      </c>
      <c r="E55" s="51">
        <v>0.95161189608021879</v>
      </c>
      <c r="F55" s="43">
        <v>0.96303123883318142</v>
      </c>
      <c r="G55" s="43">
        <v>0.97458761369917934</v>
      </c>
      <c r="H55" s="43">
        <v>0.98628266506356976</v>
      </c>
      <c r="I55" s="43">
        <v>0.99811805704433243</v>
      </c>
      <c r="J55" s="43">
        <v>1.0100954737288645</v>
      </c>
    </row>
    <row r="56" spans="1:10" ht="33.75" customHeight="1" thickBot="1" x14ac:dyDescent="0.25">
      <c r="A56" s="76"/>
      <c r="B56" s="90"/>
      <c r="C56" s="4" t="s">
        <v>9</v>
      </c>
      <c r="D56" s="5" t="s">
        <v>6</v>
      </c>
      <c r="E56" s="51">
        <v>0.95161189608021879</v>
      </c>
      <c r="F56" s="43">
        <v>0.96303123883318142</v>
      </c>
      <c r="G56" s="43">
        <v>0.97458761369917934</v>
      </c>
      <c r="H56" s="43">
        <v>0.98628266506356976</v>
      </c>
      <c r="I56" s="43">
        <v>0.99811805704433243</v>
      </c>
      <c r="J56" s="43">
        <v>1.0100954737288645</v>
      </c>
    </row>
    <row r="57" spans="1:10" ht="33.75" customHeight="1" x14ac:dyDescent="0.2">
      <c r="A57" s="75" t="s">
        <v>11</v>
      </c>
      <c r="B57" s="89" t="s">
        <v>39</v>
      </c>
      <c r="C57" s="2" t="s">
        <v>5</v>
      </c>
      <c r="D57" s="3" t="s">
        <v>6</v>
      </c>
      <c r="E57" s="51">
        <v>6.4130366909753871</v>
      </c>
      <c r="F57" s="43">
        <v>6.4899931312670924</v>
      </c>
      <c r="G57" s="43">
        <v>6.5678730488422961</v>
      </c>
      <c r="H57" s="43">
        <v>6.646687525428403</v>
      </c>
      <c r="I57" s="43">
        <v>6.7264477757335452</v>
      </c>
      <c r="J57" s="43">
        <v>6.8071651490423468</v>
      </c>
    </row>
    <row r="58" spans="1:10" ht="33.75" customHeight="1" thickBot="1" x14ac:dyDescent="0.25">
      <c r="A58" s="76"/>
      <c r="B58" s="90"/>
      <c r="C58" s="4" t="s">
        <v>9</v>
      </c>
      <c r="D58" s="5" t="s">
        <v>6</v>
      </c>
      <c r="E58" s="51">
        <v>6.4130366909753871</v>
      </c>
      <c r="F58" s="43">
        <v>6.4899931312670924</v>
      </c>
      <c r="G58" s="43">
        <v>6.5678730488422961</v>
      </c>
      <c r="H58" s="43">
        <v>6.646687525428403</v>
      </c>
      <c r="I58" s="43">
        <v>6.7264477757335452</v>
      </c>
      <c r="J58" s="43">
        <v>6.8071651490423468</v>
      </c>
    </row>
    <row r="59" spans="1:10" ht="33.75" customHeight="1" x14ac:dyDescent="0.2">
      <c r="A59" s="75" t="s">
        <v>12</v>
      </c>
      <c r="B59" s="77" t="s">
        <v>40</v>
      </c>
      <c r="C59" s="2" t="s">
        <v>5</v>
      </c>
      <c r="D59" s="3" t="s">
        <v>6</v>
      </c>
      <c r="E59" s="51">
        <v>0.85507155879671826</v>
      </c>
      <c r="F59" s="43">
        <v>0.86533241750227896</v>
      </c>
      <c r="G59" s="43">
        <v>0.8757164065123062</v>
      </c>
      <c r="H59" s="43">
        <v>0.88622500339045396</v>
      </c>
      <c r="I59" s="43">
        <v>0.8968597034311393</v>
      </c>
      <c r="J59" s="61">
        <v>0.16663940284855666</v>
      </c>
    </row>
    <row r="60" spans="1:10" ht="33.75" customHeight="1" thickBot="1" x14ac:dyDescent="0.25">
      <c r="A60" s="76"/>
      <c r="B60" s="78"/>
      <c r="C60" s="4" t="s">
        <v>9</v>
      </c>
      <c r="D60" s="5" t="s">
        <v>6</v>
      </c>
      <c r="E60" s="52">
        <v>0.85507155879671826</v>
      </c>
      <c r="F60" s="43">
        <v>0.86533241750227896</v>
      </c>
      <c r="G60" s="43">
        <v>0.8757164065123062</v>
      </c>
      <c r="H60" s="43">
        <v>0.88622500339045396</v>
      </c>
      <c r="I60" s="43">
        <v>0.8968597034311393</v>
      </c>
      <c r="J60" s="62">
        <v>0.16663940284855666</v>
      </c>
    </row>
    <row r="61" spans="1:10" ht="33.75" customHeight="1" thickBot="1" x14ac:dyDescent="0.25">
      <c r="A61" s="122" t="s">
        <v>35</v>
      </c>
      <c r="B61" s="123"/>
      <c r="C61" s="6" t="s">
        <v>5</v>
      </c>
      <c r="D61" s="7" t="s">
        <v>6</v>
      </c>
      <c r="E61" s="19">
        <f>SUM(E59,E57,E55,E53,E51)</f>
        <v>30.258500000000002</v>
      </c>
      <c r="F61" s="19">
        <f t="shared" ref="F61:J61" si="9">SUM(F59,F57,F55,F53,F51)</f>
        <v>30.621602000000003</v>
      </c>
      <c r="G61" s="19">
        <f t="shared" si="9"/>
        <v>30.989061223999993</v>
      </c>
      <c r="H61" s="19">
        <f t="shared" si="9"/>
        <v>31.360929958687997</v>
      </c>
      <c r="I61" s="19">
        <f t="shared" si="9"/>
        <v>31.737261118192258</v>
      </c>
      <c r="J61" s="32">
        <f t="shared" si="9"/>
        <v>31.377125634586804</v>
      </c>
    </row>
    <row r="62" spans="1:10" ht="33.75" customHeight="1" thickBot="1" x14ac:dyDescent="0.25">
      <c r="A62" s="100"/>
      <c r="B62" s="101"/>
      <c r="C62" s="8" t="s">
        <v>9</v>
      </c>
      <c r="D62" s="9" t="s">
        <v>6</v>
      </c>
      <c r="E62" s="53">
        <v>30.26</v>
      </c>
      <c r="F62" s="53">
        <f t="shared" ref="F62:J62" si="10">SUM(F60,F58,F56,F54,F52)</f>
        <v>30.621602000000003</v>
      </c>
      <c r="G62" s="53">
        <f t="shared" si="10"/>
        <v>30.989061223999993</v>
      </c>
      <c r="H62" s="53">
        <f t="shared" si="10"/>
        <v>31.360929958687997</v>
      </c>
      <c r="I62" s="53">
        <f t="shared" si="10"/>
        <v>31.737261118192258</v>
      </c>
      <c r="J62" s="34">
        <f t="shared" si="10"/>
        <v>31.377125634586804</v>
      </c>
    </row>
    <row r="63" spans="1:10" ht="33.75" customHeight="1" x14ac:dyDescent="0.2"/>
    <row r="64" spans="1:10" ht="33.75" customHeight="1" thickBot="1" x14ac:dyDescent="0.25"/>
    <row r="65" spans="1:10" ht="33.75" customHeight="1" thickBot="1" x14ac:dyDescent="0.25">
      <c r="A65" s="95" t="s">
        <v>41</v>
      </c>
      <c r="B65" s="96"/>
      <c r="C65" s="96"/>
      <c r="D65" s="96"/>
      <c r="E65" s="96"/>
      <c r="F65" s="96"/>
      <c r="G65" s="96"/>
      <c r="H65" s="96"/>
      <c r="I65" s="96"/>
      <c r="J65" s="97"/>
    </row>
    <row r="66" spans="1:10" ht="33.75" customHeight="1" thickBot="1" x14ac:dyDescent="0.25">
      <c r="A66" s="105" t="s">
        <v>0</v>
      </c>
      <c r="B66" s="106"/>
      <c r="C66" s="109" t="s">
        <v>1</v>
      </c>
      <c r="D66" s="110"/>
      <c r="E66" s="79" t="s">
        <v>2</v>
      </c>
      <c r="F66" s="80"/>
      <c r="G66" s="80"/>
      <c r="H66" s="80"/>
      <c r="I66" s="80"/>
      <c r="J66" s="81"/>
    </row>
    <row r="67" spans="1:10" ht="33.75" customHeight="1" thickBot="1" x14ac:dyDescent="0.25">
      <c r="A67" s="107"/>
      <c r="B67" s="108"/>
      <c r="C67" s="111"/>
      <c r="D67" s="112"/>
      <c r="E67" s="18" t="s">
        <v>3</v>
      </c>
      <c r="F67" s="14">
        <f>2019+1</f>
        <v>2020</v>
      </c>
      <c r="G67" s="14">
        <f>+F67+1</f>
        <v>2021</v>
      </c>
      <c r="H67" s="14">
        <f t="shared" ref="H67" si="11">+G67+1</f>
        <v>2022</v>
      </c>
      <c r="I67" s="14">
        <f t="shared" ref="I67" si="12">+H67+1</f>
        <v>2023</v>
      </c>
      <c r="J67" s="15">
        <f t="shared" ref="J67" si="13">+I67+1</f>
        <v>2024</v>
      </c>
    </row>
    <row r="68" spans="1:10" ht="33.75" customHeight="1" x14ac:dyDescent="0.2">
      <c r="A68" s="131" t="s">
        <v>4</v>
      </c>
      <c r="B68" s="113" t="s">
        <v>63</v>
      </c>
      <c r="C68" s="10" t="s">
        <v>5</v>
      </c>
      <c r="D68" s="11" t="s">
        <v>6</v>
      </c>
      <c r="E68" s="63">
        <v>33.129224999999998</v>
      </c>
      <c r="F68" s="43">
        <v>6.4563418278164608</v>
      </c>
      <c r="G68" s="43">
        <v>6.2293822107422399</v>
      </c>
      <c r="H68" s="43">
        <v>6.3041347972711472</v>
      </c>
      <c r="I68" s="43">
        <v>6.3797844148384009</v>
      </c>
      <c r="J68" s="43">
        <v>6.4563418278164608</v>
      </c>
    </row>
    <row r="69" spans="1:10" ht="33.75" customHeight="1" thickBot="1" x14ac:dyDescent="0.25">
      <c r="A69" s="92"/>
      <c r="B69" s="78"/>
      <c r="C69" s="4" t="s">
        <v>7</v>
      </c>
      <c r="D69" s="5" t="s">
        <v>6</v>
      </c>
      <c r="E69" s="63">
        <v>33.526775700000002</v>
      </c>
      <c r="F69" s="43">
        <v>6.4563418278164608</v>
      </c>
      <c r="G69" s="43">
        <v>6.2293822107422399</v>
      </c>
      <c r="H69" s="43">
        <v>6.3041347972711472</v>
      </c>
      <c r="I69" s="43">
        <v>6.3797844148384009</v>
      </c>
      <c r="J69" s="43">
        <v>6.4563418278164608</v>
      </c>
    </row>
    <row r="70" spans="1:10" ht="33.75" customHeight="1" x14ac:dyDescent="0.2">
      <c r="A70" s="91" t="s">
        <v>8</v>
      </c>
      <c r="B70" s="113" t="s">
        <v>64</v>
      </c>
      <c r="C70" s="10" t="s">
        <v>5</v>
      </c>
      <c r="D70" s="11" t="s">
        <v>6</v>
      </c>
      <c r="E70" s="63">
        <v>33.526775700000002</v>
      </c>
      <c r="F70" s="43">
        <v>6.4563418278164608</v>
      </c>
      <c r="G70" s="43">
        <v>6.2293822107422399</v>
      </c>
      <c r="H70" s="43">
        <v>6.3041347972711472</v>
      </c>
      <c r="I70" s="43">
        <v>6.3797844148384009</v>
      </c>
      <c r="J70" s="43">
        <v>6.4563418278164608</v>
      </c>
    </row>
    <row r="71" spans="1:10" ht="33.75" customHeight="1" thickBot="1" x14ac:dyDescent="0.25">
      <c r="A71" s="92"/>
      <c r="B71" s="78"/>
      <c r="C71" s="4" t="s">
        <v>7</v>
      </c>
      <c r="D71" s="5" t="s">
        <v>6</v>
      </c>
      <c r="E71" s="63">
        <v>33.526775700000002</v>
      </c>
      <c r="F71" s="43">
        <v>6.4563418278164608</v>
      </c>
      <c r="G71" s="43">
        <v>6.2293822107422399</v>
      </c>
      <c r="H71" s="43">
        <v>6.3041347972711472</v>
      </c>
      <c r="I71" s="43">
        <v>6.3797844148384009</v>
      </c>
      <c r="J71" s="43">
        <v>6.4563418278164608</v>
      </c>
    </row>
    <row r="72" spans="1:10" ht="33.75" customHeight="1" x14ac:dyDescent="0.2">
      <c r="A72" s="91" t="s">
        <v>8</v>
      </c>
      <c r="B72" s="113" t="s">
        <v>65</v>
      </c>
      <c r="C72" s="10" t="s">
        <v>5</v>
      </c>
      <c r="D72" s="11" t="s">
        <v>6</v>
      </c>
      <c r="E72" s="63">
        <v>33.526775700000002</v>
      </c>
      <c r="F72" s="43">
        <v>6.4563418278164608</v>
      </c>
      <c r="G72" s="43">
        <v>6.2293822107422399</v>
      </c>
      <c r="H72" s="43">
        <v>6.3041347972711472</v>
      </c>
      <c r="I72" s="43">
        <v>6.3797844148384009</v>
      </c>
      <c r="J72" s="43">
        <v>6.4563418278164608</v>
      </c>
    </row>
    <row r="73" spans="1:10" ht="33.75" customHeight="1" thickBot="1" x14ac:dyDescent="0.25">
      <c r="A73" s="92"/>
      <c r="B73" s="78"/>
      <c r="C73" s="4" t="s">
        <v>7</v>
      </c>
      <c r="D73" s="5" t="s">
        <v>6</v>
      </c>
      <c r="E73" s="63">
        <v>33.526775700000002</v>
      </c>
      <c r="F73" s="43">
        <v>6.4563418278164608</v>
      </c>
      <c r="G73" s="43">
        <v>6.2293822107422399</v>
      </c>
      <c r="H73" s="43">
        <v>6.3041347972711472</v>
      </c>
      <c r="I73" s="43">
        <v>6.3797844148384009</v>
      </c>
      <c r="J73" s="43">
        <v>6.4563418278164608</v>
      </c>
    </row>
    <row r="74" spans="1:10" ht="33.75" customHeight="1" thickBot="1" x14ac:dyDescent="0.25">
      <c r="A74" s="98" t="s">
        <v>42</v>
      </c>
      <c r="B74" s="99"/>
      <c r="C74" s="6" t="s">
        <v>5</v>
      </c>
      <c r="D74" s="7" t="s">
        <v>6</v>
      </c>
      <c r="E74" s="19">
        <f>+E70+E72+E68</f>
        <v>100.18277639999999</v>
      </c>
      <c r="F74" s="23">
        <v>18.466887146400001</v>
      </c>
      <c r="G74" s="23">
        <v>18.688489792156798</v>
      </c>
      <c r="H74" s="23">
        <v>18.912751669662679</v>
      </c>
      <c r="I74" s="23">
        <v>19.139704689698632</v>
      </c>
      <c r="J74" s="23">
        <v>19.369381145975016</v>
      </c>
    </row>
    <row r="75" spans="1:10" ht="30.75" customHeight="1" x14ac:dyDescent="0.2">
      <c r="A75" s="100"/>
      <c r="B75" s="101"/>
      <c r="C75" s="8" t="s">
        <v>9</v>
      </c>
      <c r="D75" s="9" t="s">
        <v>6</v>
      </c>
      <c r="E75" s="19">
        <v>100.18</v>
      </c>
      <c r="F75" s="23">
        <v>18.466887146400001</v>
      </c>
      <c r="G75" s="23">
        <v>18.688489792156798</v>
      </c>
      <c r="H75" s="23">
        <v>18.912751669662679</v>
      </c>
      <c r="I75" s="23">
        <v>19.139704689698632</v>
      </c>
      <c r="J75" s="23">
        <v>19.369381145975016</v>
      </c>
    </row>
    <row r="76" spans="1:10" ht="33.75" customHeight="1" x14ac:dyDescent="0.2"/>
    <row r="77" spans="1:10" ht="33.75" customHeight="1" thickBot="1" x14ac:dyDescent="0.25"/>
    <row r="78" spans="1:10" ht="33.75" customHeight="1" thickBot="1" x14ac:dyDescent="0.25">
      <c r="A78" s="95" t="s">
        <v>43</v>
      </c>
      <c r="B78" s="96"/>
      <c r="C78" s="96"/>
      <c r="D78" s="96"/>
      <c r="E78" s="96"/>
      <c r="F78" s="96"/>
      <c r="G78" s="96"/>
      <c r="H78" s="96"/>
      <c r="I78" s="96"/>
      <c r="J78" s="97"/>
    </row>
    <row r="79" spans="1:10" ht="33.75" customHeight="1" thickBot="1" x14ac:dyDescent="0.25">
      <c r="A79" s="129" t="s">
        <v>0</v>
      </c>
      <c r="B79" s="130"/>
      <c r="C79" s="71" t="s">
        <v>1</v>
      </c>
      <c r="D79" s="72"/>
      <c r="E79" s="79" t="s">
        <v>2</v>
      </c>
      <c r="F79" s="80"/>
      <c r="G79" s="80"/>
      <c r="H79" s="80"/>
      <c r="I79" s="80"/>
      <c r="J79" s="81"/>
    </row>
    <row r="80" spans="1:10" ht="33.75" customHeight="1" thickBot="1" x14ac:dyDescent="0.25">
      <c r="A80" s="107"/>
      <c r="B80" s="117"/>
      <c r="C80" s="73"/>
      <c r="D80" s="74"/>
      <c r="E80" s="18" t="s">
        <v>3</v>
      </c>
      <c r="F80" s="25">
        <f>2019+1</f>
        <v>2020</v>
      </c>
      <c r="G80" s="25">
        <f>+F80+1</f>
        <v>2021</v>
      </c>
      <c r="H80" s="25">
        <f t="shared" ref="H80" si="14">+G80+1</f>
        <v>2022</v>
      </c>
      <c r="I80" s="25">
        <f t="shared" ref="I80" si="15">+H80+1</f>
        <v>2023</v>
      </c>
      <c r="J80" s="26">
        <f t="shared" ref="J80" si="16">+I80+1</f>
        <v>2024</v>
      </c>
    </row>
    <row r="81" spans="1:10" ht="33.75" customHeight="1" x14ac:dyDescent="0.2">
      <c r="A81" s="131" t="s">
        <v>4</v>
      </c>
      <c r="B81" s="113" t="s">
        <v>43</v>
      </c>
      <c r="C81" s="10" t="s">
        <v>5</v>
      </c>
      <c r="D81" s="11" t="s">
        <v>6</v>
      </c>
      <c r="E81" s="27">
        <v>5.1676314093078748</v>
      </c>
      <c r="F81" s="27">
        <v>5.2296429862195692</v>
      </c>
      <c r="G81" s="27">
        <v>0.97168440169715176</v>
      </c>
      <c r="H81" s="27">
        <v>0.98334461451751776</v>
      </c>
      <c r="I81" s="27">
        <v>0.99514474989172808</v>
      </c>
      <c r="J81" s="27">
        <v>1.0070864868904288</v>
      </c>
    </row>
    <row r="82" spans="1:10" ht="33.75" customHeight="1" thickBot="1" x14ac:dyDescent="0.25">
      <c r="A82" s="92"/>
      <c r="B82" s="78"/>
      <c r="C82" s="4" t="s">
        <v>7</v>
      </c>
      <c r="D82" s="5" t="s">
        <v>6</v>
      </c>
      <c r="E82" s="27">
        <v>5.1676314093078748</v>
      </c>
      <c r="F82" s="27">
        <v>5.2296429862195692</v>
      </c>
      <c r="G82" s="27">
        <v>0.97168440169715176</v>
      </c>
      <c r="H82" s="27">
        <v>0.98334461451751776</v>
      </c>
      <c r="I82" s="27">
        <v>0.99514474989172808</v>
      </c>
      <c r="J82" s="27">
        <v>1.0070864868904288</v>
      </c>
    </row>
    <row r="83" spans="1:10" ht="33.75" customHeight="1" x14ac:dyDescent="0.2">
      <c r="A83" s="91" t="s">
        <v>8</v>
      </c>
      <c r="B83" s="77" t="s">
        <v>43</v>
      </c>
      <c r="C83" s="2" t="s">
        <v>5</v>
      </c>
      <c r="D83" s="3" t="s">
        <v>6</v>
      </c>
      <c r="E83" s="27">
        <v>3.969340068019092</v>
      </c>
      <c r="F83" s="27">
        <v>4.0169721488353209</v>
      </c>
      <c r="G83" s="27">
        <v>0.74636627956447887</v>
      </c>
      <c r="H83" s="27">
        <v>0.75532267491925265</v>
      </c>
      <c r="I83" s="27">
        <v>0.76438654701828379</v>
      </c>
      <c r="J83" s="27">
        <v>0.77355918558250336</v>
      </c>
    </row>
    <row r="84" spans="1:10" ht="33.75" customHeight="1" thickBot="1" x14ac:dyDescent="0.25">
      <c r="A84" s="92"/>
      <c r="B84" s="78"/>
      <c r="C84" s="4" t="s">
        <v>7</v>
      </c>
      <c r="D84" s="5" t="s">
        <v>6</v>
      </c>
      <c r="E84" s="27">
        <v>3.969340068019092</v>
      </c>
      <c r="F84" s="27">
        <v>4.0169721488353209</v>
      </c>
      <c r="G84" s="27">
        <v>0.74636627956447887</v>
      </c>
      <c r="H84" s="27">
        <v>0.75532267491925265</v>
      </c>
      <c r="I84" s="27">
        <v>0.76438654701828379</v>
      </c>
      <c r="J84" s="27">
        <v>0.77355918558250336</v>
      </c>
    </row>
    <row r="85" spans="1:10" ht="33.75" customHeight="1" x14ac:dyDescent="0.2">
      <c r="A85" s="91" t="s">
        <v>10</v>
      </c>
      <c r="B85" s="77" t="s">
        <v>43</v>
      </c>
      <c r="C85" s="2" t="s">
        <v>5</v>
      </c>
      <c r="D85" s="3" t="s">
        <v>6</v>
      </c>
      <c r="E85" s="27">
        <v>6.365922750596658</v>
      </c>
      <c r="F85" s="27">
        <v>6.4423138236038193</v>
      </c>
      <c r="G85" s="27">
        <v>1.1970025238298252</v>
      </c>
      <c r="H85" s="27">
        <v>1.211366554115783</v>
      </c>
      <c r="I85" s="27">
        <v>1.2259029527651724</v>
      </c>
      <c r="J85" s="27">
        <v>1.2406137881983546</v>
      </c>
    </row>
    <row r="86" spans="1:10" ht="33.75" customHeight="1" thickBot="1" x14ac:dyDescent="0.25">
      <c r="A86" s="92"/>
      <c r="B86" s="78"/>
      <c r="C86" s="4" t="s">
        <v>7</v>
      </c>
      <c r="D86" s="5" t="s">
        <v>6</v>
      </c>
      <c r="E86" s="27">
        <v>6.365922750596658</v>
      </c>
      <c r="F86" s="27">
        <v>6.4423138236038193</v>
      </c>
      <c r="G86" s="27">
        <v>1.1970025238298252</v>
      </c>
      <c r="H86" s="27">
        <v>1.211366554115783</v>
      </c>
      <c r="I86" s="27">
        <v>1.2259029527651724</v>
      </c>
      <c r="J86" s="27">
        <v>1.2406137881983546</v>
      </c>
    </row>
    <row r="87" spans="1:10" ht="33.75" customHeight="1" x14ac:dyDescent="0.2">
      <c r="A87" s="91" t="s">
        <v>11</v>
      </c>
      <c r="B87" s="77" t="s">
        <v>43</v>
      </c>
      <c r="C87" s="2" t="s">
        <v>5</v>
      </c>
      <c r="D87" s="3" t="s">
        <v>6</v>
      </c>
      <c r="E87" s="27">
        <v>3.969340068019092</v>
      </c>
      <c r="F87" s="27">
        <v>4.0169721488353209</v>
      </c>
      <c r="G87" s="27">
        <v>0.74636627956447887</v>
      </c>
      <c r="H87" s="27">
        <v>0.75532267491925265</v>
      </c>
      <c r="I87" s="27">
        <v>0.76438654701828379</v>
      </c>
      <c r="J87" s="27">
        <v>0.77355918558250336</v>
      </c>
    </row>
    <row r="88" spans="1:10" ht="33.75" customHeight="1" thickBot="1" x14ac:dyDescent="0.25">
      <c r="A88" s="92"/>
      <c r="B88" s="78"/>
      <c r="C88" s="4" t="s">
        <v>7</v>
      </c>
      <c r="D88" s="5" t="s">
        <v>6</v>
      </c>
      <c r="E88" s="27">
        <v>3.969340068019092</v>
      </c>
      <c r="F88" s="27">
        <v>4.0169721488353209</v>
      </c>
      <c r="G88" s="27">
        <v>0.74636627956447887</v>
      </c>
      <c r="H88" s="27">
        <v>0.75532267491925265</v>
      </c>
      <c r="I88" s="27">
        <v>0.76438654701828379</v>
      </c>
      <c r="J88" s="27">
        <v>0.77355918558250336</v>
      </c>
    </row>
    <row r="89" spans="1:10" ht="33.75" customHeight="1" x14ac:dyDescent="0.2">
      <c r="A89" s="91" t="s">
        <v>12</v>
      </c>
      <c r="B89" s="77" t="s">
        <v>43</v>
      </c>
      <c r="C89" s="2" t="s">
        <v>5</v>
      </c>
      <c r="D89" s="3" t="s">
        <v>6</v>
      </c>
      <c r="E89" s="27">
        <v>3.3701943973747013</v>
      </c>
      <c r="F89" s="27">
        <v>3.4106367301431977</v>
      </c>
      <c r="G89" s="27">
        <v>0.63370721849814249</v>
      </c>
      <c r="H89" s="27">
        <v>0.64131170512012037</v>
      </c>
      <c r="I89" s="27">
        <v>0.64900744558156165</v>
      </c>
      <c r="J89" s="27">
        <v>0.65679553492854037</v>
      </c>
    </row>
    <row r="90" spans="1:10" ht="33.75" customHeight="1" thickBot="1" x14ac:dyDescent="0.25">
      <c r="A90" s="92"/>
      <c r="B90" s="78"/>
      <c r="C90" s="4" t="s">
        <v>7</v>
      </c>
      <c r="D90" s="5" t="s">
        <v>6</v>
      </c>
      <c r="E90" s="27">
        <v>3.3701943973747013</v>
      </c>
      <c r="F90" s="27">
        <v>3.4106367301431977</v>
      </c>
      <c r="G90" s="27">
        <v>0.63370721849814249</v>
      </c>
      <c r="H90" s="27">
        <v>0.64131170512012037</v>
      </c>
      <c r="I90" s="27">
        <v>0.64900744558156165</v>
      </c>
      <c r="J90" s="27">
        <v>0.65679553492854037</v>
      </c>
    </row>
    <row r="91" spans="1:10" ht="33.75" customHeight="1" x14ac:dyDescent="0.2">
      <c r="A91" s="91" t="s">
        <v>13</v>
      </c>
      <c r="B91" s="77" t="s">
        <v>43</v>
      </c>
      <c r="C91" s="2" t="s">
        <v>5</v>
      </c>
      <c r="D91" s="3" t="s">
        <v>6</v>
      </c>
      <c r="E91" s="27">
        <v>3.3701943973746999</v>
      </c>
      <c r="F91" s="27">
        <v>3.4106367301431977</v>
      </c>
      <c r="G91" s="27">
        <v>0.63370721849814249</v>
      </c>
      <c r="H91" s="27">
        <v>0.64131170512012037</v>
      </c>
      <c r="I91" s="27">
        <v>0.64900744558156165</v>
      </c>
      <c r="J91" s="27">
        <v>0.65679553492854037</v>
      </c>
    </row>
    <row r="92" spans="1:10" ht="33.75" customHeight="1" thickBot="1" x14ac:dyDescent="0.25">
      <c r="A92" s="92"/>
      <c r="B92" s="78"/>
      <c r="C92" s="4" t="s">
        <v>7</v>
      </c>
      <c r="D92" s="5" t="s">
        <v>6</v>
      </c>
      <c r="E92" s="27">
        <v>3.3701943973746999</v>
      </c>
      <c r="F92" s="27">
        <v>3.4106367301431977</v>
      </c>
      <c r="G92" s="27">
        <v>0.63370721849814249</v>
      </c>
      <c r="H92" s="27">
        <v>0.64131170512012037</v>
      </c>
      <c r="I92" s="27">
        <v>0.64900744558156165</v>
      </c>
      <c r="J92" s="27">
        <v>0.65679553492854037</v>
      </c>
    </row>
    <row r="93" spans="1:10" ht="33.75" customHeight="1" x14ac:dyDescent="0.2">
      <c r="A93" s="91" t="s">
        <v>14</v>
      </c>
      <c r="B93" s="77" t="s">
        <v>43</v>
      </c>
      <c r="C93" s="2" t="s">
        <v>5</v>
      </c>
      <c r="D93" s="3" t="s">
        <v>6</v>
      </c>
      <c r="E93" s="64">
        <v>5.1676314093078748</v>
      </c>
      <c r="F93" s="65">
        <v>5.2296429862195692</v>
      </c>
      <c r="G93" s="66">
        <v>0.97168440169715176</v>
      </c>
      <c r="H93" s="66">
        <v>0.98334461451751776</v>
      </c>
      <c r="I93" s="66">
        <v>0.99514474989172808</v>
      </c>
      <c r="J93" s="66">
        <v>1.0070864868904288</v>
      </c>
    </row>
    <row r="94" spans="1:10" ht="33.75" customHeight="1" thickBot="1" x14ac:dyDescent="0.25">
      <c r="A94" s="92"/>
      <c r="B94" s="78"/>
      <c r="C94" s="4" t="s">
        <v>7</v>
      </c>
      <c r="D94" s="5" t="s">
        <v>6</v>
      </c>
      <c r="E94" s="68">
        <v>5.1676314093078748</v>
      </c>
      <c r="F94" s="69">
        <v>5.2296429862195692</v>
      </c>
      <c r="G94" s="67">
        <v>0.97168440169715176</v>
      </c>
      <c r="H94" s="67">
        <v>0.98334461451751776</v>
      </c>
      <c r="I94" s="67">
        <v>0.99514474989172808</v>
      </c>
      <c r="J94" s="67">
        <v>1.0070864868904288</v>
      </c>
    </row>
    <row r="95" spans="1:10" ht="33.75" customHeight="1" thickBot="1" x14ac:dyDescent="0.25">
      <c r="A95" s="98" t="s">
        <v>44</v>
      </c>
      <c r="B95" s="99"/>
      <c r="C95" s="6" t="s">
        <v>5</v>
      </c>
      <c r="D95" s="7" t="s">
        <v>6</v>
      </c>
      <c r="E95" s="22">
        <f>+E81+E83+E85+E87+E89+E91+E93</f>
        <v>31.380254499999992</v>
      </c>
      <c r="F95" s="22">
        <f t="shared" ref="F95:J96" si="17">+F81+F83+F85+F87+F89+F91+F93</f>
        <v>31.756817553999998</v>
      </c>
      <c r="G95" s="22">
        <f t="shared" si="17"/>
        <v>5.9005183233493712</v>
      </c>
      <c r="H95" s="22">
        <f t="shared" si="17"/>
        <v>5.9713245432295645</v>
      </c>
      <c r="I95" s="34">
        <f t="shared" si="17"/>
        <v>6.0429804377483203</v>
      </c>
      <c r="J95" s="34">
        <f t="shared" si="17"/>
        <v>6.1154962030012996</v>
      </c>
    </row>
    <row r="96" spans="1:10" ht="33.75" customHeight="1" thickBot="1" x14ac:dyDescent="0.25">
      <c r="A96" s="100"/>
      <c r="B96" s="101"/>
      <c r="C96" s="8" t="s">
        <v>9</v>
      </c>
      <c r="D96" s="9" t="s">
        <v>6</v>
      </c>
      <c r="E96" s="33">
        <f>+E82+E84+E86+E88+E90+E92+E94</f>
        <v>31.380254499999992</v>
      </c>
      <c r="F96" s="33">
        <f t="shared" si="17"/>
        <v>31.756817553999998</v>
      </c>
      <c r="G96" s="33">
        <f t="shared" si="17"/>
        <v>5.9005183233493712</v>
      </c>
      <c r="H96" s="33">
        <f t="shared" si="17"/>
        <v>5.9713245432295645</v>
      </c>
      <c r="I96" s="33">
        <f t="shared" si="17"/>
        <v>6.0429804377483203</v>
      </c>
      <c r="J96" s="34">
        <f t="shared" si="17"/>
        <v>6.1154962030012996</v>
      </c>
    </row>
    <row r="97" spans="1:10" ht="33.75" customHeight="1" x14ac:dyDescent="0.2"/>
    <row r="98" spans="1:10" ht="33.75" customHeight="1" thickBot="1" x14ac:dyDescent="0.25"/>
    <row r="99" spans="1:10" ht="33.75" customHeight="1" thickBot="1" x14ac:dyDescent="0.25">
      <c r="A99" s="95" t="s">
        <v>45</v>
      </c>
      <c r="B99" s="96"/>
      <c r="C99" s="96"/>
      <c r="D99" s="96"/>
      <c r="E99" s="96"/>
      <c r="F99" s="96"/>
      <c r="G99" s="96"/>
      <c r="H99" s="96"/>
      <c r="I99" s="96"/>
      <c r="J99" s="97"/>
    </row>
    <row r="100" spans="1:10" ht="33.75" customHeight="1" thickBot="1" x14ac:dyDescent="0.25">
      <c r="A100" s="105" t="s">
        <v>0</v>
      </c>
      <c r="B100" s="116"/>
      <c r="C100" s="114" t="s">
        <v>1</v>
      </c>
      <c r="D100" s="115"/>
      <c r="E100" s="86" t="s">
        <v>2</v>
      </c>
      <c r="F100" s="87"/>
      <c r="G100" s="87"/>
      <c r="H100" s="87"/>
      <c r="I100" s="87"/>
      <c r="J100" s="88"/>
    </row>
    <row r="101" spans="1:10" ht="33.75" customHeight="1" thickBot="1" x14ac:dyDescent="0.25">
      <c r="A101" s="107"/>
      <c r="B101" s="117"/>
      <c r="C101" s="73"/>
      <c r="D101" s="74"/>
      <c r="E101" s="18" t="s">
        <v>3</v>
      </c>
      <c r="F101" s="14">
        <f>2019+1</f>
        <v>2020</v>
      </c>
      <c r="G101" s="14">
        <f>+F101+1</f>
        <v>2021</v>
      </c>
      <c r="H101" s="14">
        <f t="shared" ref="H101" si="18">+G101+1</f>
        <v>2022</v>
      </c>
      <c r="I101" s="14">
        <f t="shared" ref="I101" si="19">+H101+1</f>
        <v>2023</v>
      </c>
      <c r="J101" s="15">
        <f t="shared" ref="J101" si="20">+I101+1</f>
        <v>2024</v>
      </c>
    </row>
    <row r="102" spans="1:10" ht="33.75" hidden="1" customHeight="1" x14ac:dyDescent="0.25">
      <c r="A102" s="91" t="s">
        <v>4</v>
      </c>
      <c r="B102" s="77" t="s">
        <v>66</v>
      </c>
      <c r="C102" s="2" t="s">
        <v>5</v>
      </c>
      <c r="D102" s="3" t="s">
        <v>6</v>
      </c>
      <c r="E102" s="28">
        <v>23.560749999999999</v>
      </c>
      <c r="F102" s="29">
        <v>23.843479000000002</v>
      </c>
      <c r="G102" s="29">
        <v>24.129600747999998</v>
      </c>
      <c r="H102" s="29">
        <v>24.419155956975999</v>
      </c>
      <c r="I102" s="29">
        <v>4.5371573181052023</v>
      </c>
      <c r="J102" s="29">
        <v>4.5916032059224658</v>
      </c>
    </row>
    <row r="103" spans="1:10" ht="33.75" hidden="1" customHeight="1" thickBot="1" x14ac:dyDescent="0.3">
      <c r="A103" s="92"/>
      <c r="B103" s="78"/>
      <c r="C103" s="4" t="s">
        <v>7</v>
      </c>
      <c r="D103" s="5" t="s">
        <v>6</v>
      </c>
      <c r="E103" s="28">
        <v>23.560749999999999</v>
      </c>
      <c r="F103" s="29">
        <v>23.843479000000002</v>
      </c>
      <c r="G103" s="29">
        <v>24.129600747999998</v>
      </c>
      <c r="H103" s="29">
        <v>24.419155956975999</v>
      </c>
      <c r="I103" s="29">
        <v>4.5371573181052023</v>
      </c>
      <c r="J103" s="29">
        <v>4.5916032059224658</v>
      </c>
    </row>
    <row r="104" spans="1:10" ht="33.75" hidden="1" customHeight="1" x14ac:dyDescent="0.25">
      <c r="A104" s="91" t="s">
        <v>8</v>
      </c>
      <c r="B104" s="77" t="s">
        <v>67</v>
      </c>
      <c r="C104" s="2" t="s">
        <v>5</v>
      </c>
      <c r="D104" s="3" t="s">
        <v>6</v>
      </c>
      <c r="E104" s="28">
        <v>23.560749999999999</v>
      </c>
      <c r="F104" s="29">
        <v>23.843479000000002</v>
      </c>
      <c r="G104" s="29">
        <v>24.129600747999998</v>
      </c>
      <c r="H104" s="29">
        <v>24.419155956975999</v>
      </c>
      <c r="I104" s="29">
        <v>4.5371573181052023</v>
      </c>
      <c r="J104" s="29">
        <v>4.5916032059224658</v>
      </c>
    </row>
    <row r="105" spans="1:10" ht="33.75" hidden="1" customHeight="1" thickBot="1" x14ac:dyDescent="0.3">
      <c r="A105" s="92"/>
      <c r="B105" s="78"/>
      <c r="C105" s="4" t="s">
        <v>7</v>
      </c>
      <c r="D105" s="5" t="s">
        <v>6</v>
      </c>
      <c r="E105" s="28">
        <v>23.560749999999999</v>
      </c>
      <c r="F105" s="29">
        <v>23.843479000000002</v>
      </c>
      <c r="G105" s="29">
        <v>24.129600747999998</v>
      </c>
      <c r="H105" s="29">
        <v>24.419155956975999</v>
      </c>
      <c r="I105" s="29">
        <v>4.5371573181052023</v>
      </c>
      <c r="J105" s="29">
        <v>4.5916032059224658</v>
      </c>
    </row>
    <row r="106" spans="1:10" ht="33.75" hidden="1" customHeight="1" x14ac:dyDescent="0.25">
      <c r="A106" s="91" t="s">
        <v>10</v>
      </c>
      <c r="B106" s="77" t="s">
        <v>68</v>
      </c>
      <c r="C106" s="2" t="s">
        <v>5</v>
      </c>
      <c r="D106" s="3" t="s">
        <v>6</v>
      </c>
      <c r="E106" s="28">
        <v>23.560749999999999</v>
      </c>
      <c r="F106" s="29">
        <v>23.843479000000002</v>
      </c>
      <c r="G106" s="29">
        <v>24.129600747999998</v>
      </c>
      <c r="H106" s="29">
        <v>24.419155956975999</v>
      </c>
      <c r="I106" s="29">
        <v>4.5371573181052023</v>
      </c>
      <c r="J106" s="29">
        <v>4.5916032059224658</v>
      </c>
    </row>
    <row r="107" spans="1:10" ht="33.75" hidden="1" customHeight="1" thickBot="1" x14ac:dyDescent="0.3">
      <c r="A107" s="92"/>
      <c r="B107" s="78"/>
      <c r="C107" s="4" t="s">
        <v>7</v>
      </c>
      <c r="D107" s="5" t="s">
        <v>6</v>
      </c>
      <c r="E107" s="28">
        <v>23.560749999999999</v>
      </c>
      <c r="F107" s="31">
        <v>23.843479000000002</v>
      </c>
      <c r="G107" s="31">
        <v>24.129600747999998</v>
      </c>
      <c r="H107" s="31">
        <v>24.419155956975999</v>
      </c>
      <c r="I107" s="29">
        <v>4.5371573181052023</v>
      </c>
      <c r="J107" s="29">
        <v>4.5916032059224658</v>
      </c>
    </row>
    <row r="108" spans="1:10" ht="33.75" customHeight="1" thickBot="1" x14ac:dyDescent="0.25">
      <c r="A108" s="98" t="s">
        <v>46</v>
      </c>
      <c r="B108" s="99"/>
      <c r="C108" s="6" t="s">
        <v>5</v>
      </c>
      <c r="D108" s="7" t="s">
        <v>6</v>
      </c>
      <c r="E108" s="22">
        <f>E102+E104+E106</f>
        <v>70.682249999999996</v>
      </c>
      <c r="F108" s="22">
        <f t="shared" ref="F108:J109" si="21">F102+F104+F106</f>
        <v>71.530437000000006</v>
      </c>
      <c r="G108" s="22">
        <f t="shared" si="21"/>
        <v>72.38880224399999</v>
      </c>
      <c r="H108" s="22">
        <f t="shared" si="21"/>
        <v>73.257467870927997</v>
      </c>
      <c r="I108" s="22">
        <f t="shared" si="21"/>
        <v>13.611471954315608</v>
      </c>
      <c r="J108" s="32">
        <f t="shared" si="21"/>
        <v>13.774809617767398</v>
      </c>
    </row>
    <row r="109" spans="1:10" ht="33.75" customHeight="1" thickBot="1" x14ac:dyDescent="0.25">
      <c r="A109" s="100"/>
      <c r="B109" s="101"/>
      <c r="C109" s="8" t="s">
        <v>9</v>
      </c>
      <c r="D109" s="9" t="s">
        <v>6</v>
      </c>
      <c r="E109" s="33">
        <f>E103+E105+E107</f>
        <v>70.682249999999996</v>
      </c>
      <c r="F109" s="33">
        <f t="shared" si="21"/>
        <v>71.530437000000006</v>
      </c>
      <c r="G109" s="33">
        <f t="shared" si="21"/>
        <v>72.38880224399999</v>
      </c>
      <c r="H109" s="33">
        <f t="shared" si="21"/>
        <v>73.257467870927997</v>
      </c>
      <c r="I109" s="33">
        <f t="shared" si="21"/>
        <v>13.611471954315608</v>
      </c>
      <c r="J109" s="34">
        <f t="shared" si="21"/>
        <v>13.774809617767398</v>
      </c>
    </row>
    <row r="110" spans="1:10" ht="33.75" customHeight="1" x14ac:dyDescent="0.2"/>
    <row r="111" spans="1:10" ht="33.75" customHeight="1" thickBot="1" x14ac:dyDescent="0.25"/>
    <row r="112" spans="1:10" ht="33.75" customHeight="1" thickBot="1" x14ac:dyDescent="0.25">
      <c r="A112" s="95" t="s">
        <v>47</v>
      </c>
      <c r="B112" s="96"/>
      <c r="C112" s="96"/>
      <c r="D112" s="96"/>
      <c r="E112" s="96"/>
      <c r="F112" s="96"/>
      <c r="G112" s="96"/>
      <c r="H112" s="96"/>
      <c r="I112" s="96"/>
      <c r="J112" s="97"/>
    </row>
    <row r="113" spans="1:10" ht="33.75" customHeight="1" thickBot="1" x14ac:dyDescent="0.25">
      <c r="A113" s="105" t="s">
        <v>0</v>
      </c>
      <c r="B113" s="116"/>
      <c r="C113" s="114" t="s">
        <v>1</v>
      </c>
      <c r="D113" s="115"/>
      <c r="E113" s="86" t="s">
        <v>2</v>
      </c>
      <c r="F113" s="87"/>
      <c r="G113" s="87"/>
      <c r="H113" s="87"/>
      <c r="I113" s="87"/>
      <c r="J113" s="88"/>
    </row>
    <row r="114" spans="1:10" ht="33.75" customHeight="1" thickBot="1" x14ac:dyDescent="0.25">
      <c r="A114" s="107"/>
      <c r="B114" s="117"/>
      <c r="C114" s="73"/>
      <c r="D114" s="74"/>
      <c r="E114" s="37" t="s">
        <v>3</v>
      </c>
      <c r="F114" s="14">
        <f>2019+1</f>
        <v>2020</v>
      </c>
      <c r="G114" s="14">
        <f>+F114+1</f>
        <v>2021</v>
      </c>
      <c r="H114" s="14">
        <f t="shared" ref="H114" si="22">+G114+1</f>
        <v>2022</v>
      </c>
      <c r="I114" s="14">
        <f t="shared" ref="I114" si="23">+H114+1</f>
        <v>2023</v>
      </c>
      <c r="J114" s="15">
        <f t="shared" ref="J114" si="24">+I114+1</f>
        <v>2024</v>
      </c>
    </row>
    <row r="115" spans="1:10" ht="33.75" hidden="1" customHeight="1" thickBot="1" x14ac:dyDescent="0.25">
      <c r="A115" s="91" t="s">
        <v>4</v>
      </c>
      <c r="B115" s="77" t="s">
        <v>47</v>
      </c>
      <c r="C115" s="2" t="s">
        <v>5</v>
      </c>
      <c r="D115" s="3" t="s">
        <v>6</v>
      </c>
      <c r="E115" s="35">
        <v>81.623052000000015</v>
      </c>
      <c r="F115" s="21">
        <v>15.165824255366404</v>
      </c>
      <c r="G115" s="21">
        <v>15.347814146430798</v>
      </c>
      <c r="H115" s="21">
        <v>15.531987916187969</v>
      </c>
      <c r="I115" s="21">
        <v>15.718371771182222</v>
      </c>
      <c r="J115" s="21">
        <v>15.906992232436409</v>
      </c>
    </row>
    <row r="116" spans="1:10" ht="33.75" hidden="1" customHeight="1" thickBot="1" x14ac:dyDescent="0.25">
      <c r="A116" s="92"/>
      <c r="B116" s="78"/>
      <c r="C116" s="4" t="s">
        <v>7</v>
      </c>
      <c r="D116" s="5" t="s">
        <v>6</v>
      </c>
      <c r="E116" s="35">
        <v>81.623052000000015</v>
      </c>
      <c r="F116" s="21">
        <v>15.165824255366404</v>
      </c>
      <c r="G116" s="21">
        <v>15.347814146430798</v>
      </c>
      <c r="H116" s="21">
        <v>15.531987916187969</v>
      </c>
      <c r="I116" s="21">
        <v>15.718371771182222</v>
      </c>
      <c r="J116" s="21">
        <v>15.906992232436409</v>
      </c>
    </row>
    <row r="117" spans="1:10" ht="33.75" customHeight="1" thickBot="1" x14ac:dyDescent="0.25">
      <c r="A117" s="98" t="s">
        <v>48</v>
      </c>
      <c r="B117" s="99"/>
      <c r="C117" s="6" t="s">
        <v>5</v>
      </c>
      <c r="D117" s="7" t="s">
        <v>6</v>
      </c>
      <c r="E117" s="70">
        <v>81.623052000000015</v>
      </c>
      <c r="F117" s="43">
        <f>F115</f>
        <v>15.165824255366404</v>
      </c>
      <c r="G117" s="43">
        <f t="shared" ref="G117:J118" si="25">G115</f>
        <v>15.347814146430798</v>
      </c>
      <c r="H117" s="43">
        <f t="shared" si="25"/>
        <v>15.531987916187969</v>
      </c>
      <c r="I117" s="43">
        <f t="shared" si="25"/>
        <v>15.718371771182222</v>
      </c>
      <c r="J117" s="43">
        <f t="shared" si="25"/>
        <v>15.906992232436409</v>
      </c>
    </row>
    <row r="118" spans="1:10" ht="33.75" customHeight="1" x14ac:dyDescent="0.2">
      <c r="A118" s="100"/>
      <c r="B118" s="101"/>
      <c r="C118" s="8" t="s">
        <v>9</v>
      </c>
      <c r="D118" s="9" t="s">
        <v>6</v>
      </c>
      <c r="E118" s="70">
        <v>81.623052000000015</v>
      </c>
      <c r="F118" s="43">
        <f>F116</f>
        <v>15.165824255366404</v>
      </c>
      <c r="G118" s="43">
        <f t="shared" si="25"/>
        <v>15.347814146430798</v>
      </c>
      <c r="H118" s="43">
        <f t="shared" si="25"/>
        <v>15.531987916187969</v>
      </c>
      <c r="I118" s="43">
        <f t="shared" si="25"/>
        <v>15.718371771182222</v>
      </c>
      <c r="J118" s="43">
        <f t="shared" si="25"/>
        <v>15.906992232436409</v>
      </c>
    </row>
    <row r="119" spans="1:10" ht="33.75" customHeight="1" x14ac:dyDescent="0.2"/>
    <row r="120" spans="1:10" ht="33.75" customHeight="1" thickBot="1" x14ac:dyDescent="0.25"/>
    <row r="121" spans="1:10" ht="33.75" customHeight="1" thickBot="1" x14ac:dyDescent="0.25">
      <c r="A121" s="95" t="s">
        <v>49</v>
      </c>
      <c r="B121" s="96"/>
      <c r="C121" s="96"/>
      <c r="D121" s="96"/>
      <c r="E121" s="96"/>
      <c r="F121" s="96"/>
      <c r="G121" s="96"/>
      <c r="H121" s="96"/>
      <c r="I121" s="96"/>
      <c r="J121" s="97"/>
    </row>
    <row r="122" spans="1:10" ht="33.75" customHeight="1" thickBot="1" x14ac:dyDescent="0.25">
      <c r="A122" s="105" t="s">
        <v>0</v>
      </c>
      <c r="B122" s="116"/>
      <c r="C122" s="114" t="s">
        <v>1</v>
      </c>
      <c r="D122" s="115"/>
      <c r="E122" s="86" t="s">
        <v>2</v>
      </c>
      <c r="F122" s="87"/>
      <c r="G122" s="87"/>
      <c r="H122" s="87"/>
      <c r="I122" s="87"/>
      <c r="J122" s="88"/>
    </row>
    <row r="123" spans="1:10" ht="33.75" customHeight="1" thickBot="1" x14ac:dyDescent="0.25">
      <c r="A123" s="107"/>
      <c r="B123" s="117"/>
      <c r="C123" s="73"/>
      <c r="D123" s="74"/>
      <c r="E123" s="18" t="s">
        <v>3</v>
      </c>
      <c r="F123" s="14">
        <f>2019+1</f>
        <v>2020</v>
      </c>
      <c r="G123" s="14">
        <f>+F123+1</f>
        <v>2021</v>
      </c>
      <c r="H123" s="14">
        <f t="shared" ref="H123" si="26">+G123+1</f>
        <v>2022</v>
      </c>
      <c r="I123" s="14">
        <f t="shared" ref="I123" si="27">+H123+1</f>
        <v>2023</v>
      </c>
      <c r="J123" s="15">
        <f t="shared" ref="J123" si="28">+I123+1</f>
        <v>2024</v>
      </c>
    </row>
    <row r="124" spans="1:10" ht="33.75" hidden="1" customHeight="1" thickBot="1" x14ac:dyDescent="0.25">
      <c r="A124" s="91" t="s">
        <v>4</v>
      </c>
      <c r="B124" s="77" t="s">
        <v>69</v>
      </c>
      <c r="C124" s="2" t="s">
        <v>5</v>
      </c>
      <c r="D124" s="3" t="s">
        <v>6</v>
      </c>
      <c r="E124" s="16">
        <v>14.161999999999999</v>
      </c>
      <c r="F124" s="21">
        <v>2.7599411989123421</v>
      </c>
      <c r="G124" s="21">
        <v>2.6629210574207995</v>
      </c>
      <c r="H124" s="21">
        <v>2.69487611010985</v>
      </c>
      <c r="I124" s="21">
        <v>2.7272146234311676</v>
      </c>
      <c r="J124" s="21">
        <v>2.7599411989123421</v>
      </c>
    </row>
    <row r="125" spans="1:10" ht="33.75" hidden="1" customHeight="1" thickBot="1" x14ac:dyDescent="0.25">
      <c r="A125" s="92"/>
      <c r="B125" s="78"/>
      <c r="C125" s="4" t="s">
        <v>7</v>
      </c>
      <c r="D125" s="5" t="s">
        <v>6</v>
      </c>
      <c r="E125" s="16">
        <v>14.161999999999999</v>
      </c>
      <c r="F125" s="21">
        <v>2.7599411989123421</v>
      </c>
      <c r="G125" s="21">
        <v>2.6629210574207995</v>
      </c>
      <c r="H125" s="21">
        <v>2.69487611010985</v>
      </c>
      <c r="I125" s="21">
        <v>2.7272146234311676</v>
      </c>
      <c r="J125" s="21">
        <v>2.7599411989123421</v>
      </c>
    </row>
    <row r="126" spans="1:10" ht="33.75" hidden="1" customHeight="1" thickBot="1" x14ac:dyDescent="0.25">
      <c r="A126" s="91" t="s">
        <v>8</v>
      </c>
      <c r="B126" s="77" t="s">
        <v>70</v>
      </c>
      <c r="C126" s="2" t="s">
        <v>5</v>
      </c>
      <c r="D126" s="3" t="s">
        <v>6</v>
      </c>
      <c r="E126" s="16">
        <v>14.161999999999999</v>
      </c>
      <c r="F126" s="21">
        <v>2.7599411989123421</v>
      </c>
      <c r="G126" s="21">
        <v>2.6629210574207995</v>
      </c>
      <c r="H126" s="21">
        <v>2.69487611010985</v>
      </c>
      <c r="I126" s="21">
        <v>2.7272146234311676</v>
      </c>
      <c r="J126" s="21">
        <v>2.7599411989123421</v>
      </c>
    </row>
    <row r="127" spans="1:10" ht="33.75" hidden="1" customHeight="1" thickBot="1" x14ac:dyDescent="0.25">
      <c r="A127" s="92"/>
      <c r="B127" s="78"/>
      <c r="C127" s="4" t="s">
        <v>7</v>
      </c>
      <c r="D127" s="5" t="s">
        <v>6</v>
      </c>
      <c r="E127" s="16">
        <v>14.161999999999999</v>
      </c>
      <c r="F127" s="21">
        <v>2.7599411989123421</v>
      </c>
      <c r="G127" s="21">
        <v>2.6629210574207995</v>
      </c>
      <c r="H127" s="21">
        <v>2.69487611010985</v>
      </c>
      <c r="I127" s="21">
        <v>2.7272146234311676</v>
      </c>
      <c r="J127" s="21">
        <v>2.7599411989123421</v>
      </c>
    </row>
    <row r="128" spans="1:10" ht="33.75" hidden="1" customHeight="1" thickBot="1" x14ac:dyDescent="0.25">
      <c r="A128" s="91" t="s">
        <v>10</v>
      </c>
      <c r="B128" s="77" t="s">
        <v>71</v>
      </c>
      <c r="C128" s="2" t="s">
        <v>5</v>
      </c>
      <c r="D128" s="3" t="s">
        <v>6</v>
      </c>
      <c r="E128" s="16">
        <v>14.161999999999999</v>
      </c>
      <c r="F128" s="21">
        <v>2.7599411989123421</v>
      </c>
      <c r="G128" s="21">
        <v>2.6629210574207995</v>
      </c>
      <c r="H128" s="21">
        <v>2.69487611010985</v>
      </c>
      <c r="I128" s="21">
        <v>2.7272146234311676</v>
      </c>
      <c r="J128" s="21">
        <v>2.7599411989123421</v>
      </c>
    </row>
    <row r="129" spans="1:11" ht="33.75" hidden="1" customHeight="1" thickBot="1" x14ac:dyDescent="0.25">
      <c r="A129" s="92"/>
      <c r="B129" s="78"/>
      <c r="C129" s="4" t="s">
        <v>7</v>
      </c>
      <c r="D129" s="5" t="s">
        <v>6</v>
      </c>
      <c r="E129" s="16">
        <v>14.161999999999999</v>
      </c>
      <c r="F129" s="21">
        <v>2.7599411989123421</v>
      </c>
      <c r="G129" s="21">
        <v>2.6629210574207995</v>
      </c>
      <c r="H129" s="21">
        <v>2.69487611010985</v>
      </c>
      <c r="I129" s="21">
        <v>2.7272146234311676</v>
      </c>
      <c r="J129" s="21">
        <v>2.7599411989123421</v>
      </c>
    </row>
    <row r="130" spans="1:11" ht="33.75" hidden="1" customHeight="1" thickBot="1" x14ac:dyDescent="0.25">
      <c r="A130" s="91" t="s">
        <v>11</v>
      </c>
      <c r="B130" s="77" t="s">
        <v>72</v>
      </c>
      <c r="C130" s="2" t="s">
        <v>5</v>
      </c>
      <c r="D130" s="3" t="s">
        <v>6</v>
      </c>
      <c r="E130" s="16">
        <v>14.161999999999999</v>
      </c>
      <c r="F130" s="21">
        <v>2.7599411989123421</v>
      </c>
      <c r="G130" s="21">
        <v>2.6629210574207995</v>
      </c>
      <c r="H130" s="21">
        <v>2.69487611010985</v>
      </c>
      <c r="I130" s="21">
        <v>2.7272146234311676</v>
      </c>
      <c r="J130" s="21">
        <v>2.7599411989123421</v>
      </c>
    </row>
    <row r="131" spans="1:11" ht="33.75" hidden="1" customHeight="1" thickBot="1" x14ac:dyDescent="0.25">
      <c r="A131" s="92"/>
      <c r="B131" s="78"/>
      <c r="C131" s="4" t="s">
        <v>7</v>
      </c>
      <c r="D131" s="5" t="s">
        <v>6</v>
      </c>
      <c r="E131" s="16">
        <v>14.161999999999999</v>
      </c>
      <c r="F131" s="21">
        <v>2.7599411989123421</v>
      </c>
      <c r="G131" s="21">
        <v>2.6629210574207995</v>
      </c>
      <c r="H131" s="21">
        <v>2.69487611010985</v>
      </c>
      <c r="I131" s="21">
        <v>2.7272146234311676</v>
      </c>
      <c r="J131" s="21">
        <v>2.7599411989123421</v>
      </c>
    </row>
    <row r="132" spans="1:11" ht="33.75" hidden="1" customHeight="1" thickBot="1" x14ac:dyDescent="0.25">
      <c r="A132" s="91" t="s">
        <v>12</v>
      </c>
      <c r="B132" s="77" t="s">
        <v>74</v>
      </c>
      <c r="C132" s="2" t="s">
        <v>5</v>
      </c>
      <c r="D132" s="3" t="s">
        <v>6</v>
      </c>
      <c r="E132" s="16">
        <v>14.162000000000001</v>
      </c>
      <c r="F132" s="21">
        <v>2.7599411989123421</v>
      </c>
      <c r="G132" s="21">
        <v>2.6629210574207995</v>
      </c>
      <c r="H132" s="21">
        <v>2.69487611010985</v>
      </c>
      <c r="I132" s="21">
        <v>2.7272146234311676</v>
      </c>
      <c r="J132" s="21">
        <v>2.7599411989123421</v>
      </c>
    </row>
    <row r="133" spans="1:11" ht="33.75" hidden="1" customHeight="1" thickBot="1" x14ac:dyDescent="0.25">
      <c r="A133" s="92"/>
      <c r="B133" s="78"/>
      <c r="C133" s="4" t="s">
        <v>7</v>
      </c>
      <c r="D133" s="5" t="s">
        <v>6</v>
      </c>
      <c r="E133" s="16">
        <v>14.162000000000001</v>
      </c>
      <c r="F133" s="21">
        <v>2.7599411989123421</v>
      </c>
      <c r="G133" s="21">
        <v>2.6629210574207995</v>
      </c>
      <c r="H133" s="21">
        <v>2.69487611010985</v>
      </c>
      <c r="I133" s="21">
        <v>2.7272146234311676</v>
      </c>
      <c r="J133" s="21">
        <v>2.7599411989123421</v>
      </c>
    </row>
    <row r="134" spans="1:11" ht="33.75" customHeight="1" thickBot="1" x14ac:dyDescent="0.25">
      <c r="A134" s="98" t="s">
        <v>73</v>
      </c>
      <c r="B134" s="99"/>
      <c r="C134" s="6" t="s">
        <v>5</v>
      </c>
      <c r="D134" s="7" t="s">
        <v>6</v>
      </c>
      <c r="E134" s="19">
        <f>E124+E126+E128+E130+E132</f>
        <v>70.81</v>
      </c>
      <c r="F134" s="19">
        <f t="shared" ref="F134:J135" si="29">F124+F126+F128+F130+F132</f>
        <v>13.799705994561711</v>
      </c>
      <c r="G134" s="19">
        <f t="shared" si="29"/>
        <v>13.314605287103998</v>
      </c>
      <c r="H134" s="19">
        <f t="shared" si="29"/>
        <v>13.474380550549249</v>
      </c>
      <c r="I134" s="19">
        <f t="shared" si="29"/>
        <v>13.636073117155838</v>
      </c>
      <c r="J134" s="19">
        <f t="shared" si="29"/>
        <v>13.799705994561711</v>
      </c>
    </row>
    <row r="135" spans="1:11" ht="33.75" customHeight="1" x14ac:dyDescent="0.2">
      <c r="A135" s="100"/>
      <c r="B135" s="101"/>
      <c r="C135" s="8" t="s">
        <v>9</v>
      </c>
      <c r="D135" s="9" t="s">
        <v>6</v>
      </c>
      <c r="E135" s="19">
        <f>E125+E127+E129+E131+E133</f>
        <v>70.81</v>
      </c>
      <c r="F135" s="19">
        <f t="shared" si="29"/>
        <v>13.799705994561711</v>
      </c>
      <c r="G135" s="19">
        <f t="shared" si="29"/>
        <v>13.314605287103998</v>
      </c>
      <c r="H135" s="19">
        <f t="shared" si="29"/>
        <v>13.474380550549249</v>
      </c>
      <c r="I135" s="19">
        <f t="shared" si="29"/>
        <v>13.636073117155838</v>
      </c>
      <c r="J135" s="19">
        <f t="shared" si="29"/>
        <v>13.799705994561711</v>
      </c>
    </row>
    <row r="136" spans="1:11" ht="33.75" customHeight="1" x14ac:dyDescent="0.2"/>
    <row r="137" spans="1:11" ht="33.75" customHeight="1" thickBot="1" x14ac:dyDescent="0.25"/>
    <row r="138" spans="1:11" ht="33.75" customHeight="1" thickBot="1" x14ac:dyDescent="0.25">
      <c r="A138" s="126" t="s">
        <v>50</v>
      </c>
      <c r="B138" s="127"/>
      <c r="C138" s="127"/>
      <c r="D138" s="127"/>
      <c r="E138" s="127"/>
      <c r="F138" s="127"/>
      <c r="G138" s="127"/>
      <c r="H138" s="127"/>
      <c r="I138" s="127"/>
      <c r="J138" s="128"/>
    </row>
    <row r="139" spans="1:11" ht="33.75" customHeight="1" x14ac:dyDescent="0.2">
      <c r="A139" s="118" t="s">
        <v>0</v>
      </c>
      <c r="B139" s="119"/>
      <c r="C139" s="71" t="s">
        <v>1</v>
      </c>
      <c r="D139" s="124"/>
      <c r="E139" s="83" t="s">
        <v>2</v>
      </c>
      <c r="F139" s="84"/>
      <c r="G139" s="84"/>
      <c r="H139" s="84"/>
      <c r="I139" s="84"/>
      <c r="J139" s="85"/>
      <c r="K139" s="36"/>
    </row>
    <row r="140" spans="1:11" ht="33.75" customHeight="1" thickBot="1" x14ac:dyDescent="0.25">
      <c r="A140" s="120"/>
      <c r="B140" s="121"/>
      <c r="C140" s="73"/>
      <c r="D140" s="125"/>
      <c r="E140" s="38" t="s">
        <v>3</v>
      </c>
      <c r="F140" s="39">
        <f>2019+1</f>
        <v>2020</v>
      </c>
      <c r="G140" s="39">
        <f>+F140+1</f>
        <v>2021</v>
      </c>
      <c r="H140" s="39">
        <f t="shared" ref="H140" si="30">+G140+1</f>
        <v>2022</v>
      </c>
      <c r="I140" s="39">
        <f t="shared" ref="I140" si="31">+H140+1</f>
        <v>2023</v>
      </c>
      <c r="J140" s="40">
        <f t="shared" ref="J140" si="32">+I140+1</f>
        <v>2024</v>
      </c>
      <c r="K140" s="36"/>
    </row>
    <row r="141" spans="1:11" ht="33.75" customHeight="1" x14ac:dyDescent="0.2">
      <c r="A141" s="75" t="s">
        <v>4</v>
      </c>
      <c r="B141" s="77" t="s">
        <v>51</v>
      </c>
      <c r="C141" s="2" t="s">
        <v>5</v>
      </c>
      <c r="D141" s="3" t="s">
        <v>6</v>
      </c>
      <c r="E141" s="24">
        <v>30.955416409993159</v>
      </c>
      <c r="F141" s="42">
        <v>31.326881406913074</v>
      </c>
      <c r="G141" s="42">
        <v>31.702803983796027</v>
      </c>
      <c r="H141" s="42">
        <v>5.8904824291620503</v>
      </c>
      <c r="I141" s="42">
        <v>5.9611682183119958</v>
      </c>
      <c r="J141" s="42">
        <v>6.0327022369317396</v>
      </c>
      <c r="K141" s="36"/>
    </row>
    <row r="142" spans="1:11" ht="33.75" customHeight="1" thickBot="1" x14ac:dyDescent="0.25">
      <c r="A142" s="76"/>
      <c r="B142" s="78"/>
      <c r="C142" s="4" t="s">
        <v>7</v>
      </c>
      <c r="D142" s="5" t="s">
        <v>6</v>
      </c>
      <c r="E142" s="24">
        <v>30.955416409993159</v>
      </c>
      <c r="F142" s="42">
        <v>31.326881406913074</v>
      </c>
      <c r="G142" s="42">
        <v>31.702803983796027</v>
      </c>
      <c r="H142" s="42">
        <v>5.8904824291620503</v>
      </c>
      <c r="I142" s="42">
        <v>5.9611682183119958</v>
      </c>
      <c r="J142" s="42">
        <v>6.0327022369317396</v>
      </c>
      <c r="K142" s="36"/>
    </row>
    <row r="143" spans="1:11" ht="33.75" customHeight="1" thickBot="1" x14ac:dyDescent="0.25">
      <c r="A143" s="75" t="s">
        <v>8</v>
      </c>
      <c r="B143" s="89" t="s">
        <v>52</v>
      </c>
      <c r="C143" s="2" t="s">
        <v>5</v>
      </c>
      <c r="D143" s="3" t="s">
        <v>6</v>
      </c>
      <c r="E143" s="16">
        <v>1.296561943874059</v>
      </c>
      <c r="F143" s="43">
        <v>1.3121206872005475</v>
      </c>
      <c r="G143" s="43">
        <v>1.3278661354469539</v>
      </c>
      <c r="H143" s="43">
        <v>0.24672177713767748</v>
      </c>
      <c r="I143" s="43">
        <v>0.24968243846332966</v>
      </c>
      <c r="J143" s="43">
        <v>0.25267862772488953</v>
      </c>
      <c r="K143" s="36"/>
    </row>
    <row r="144" spans="1:11" ht="33.75" customHeight="1" thickBot="1" x14ac:dyDescent="0.25">
      <c r="A144" s="76"/>
      <c r="B144" s="90"/>
      <c r="C144" s="4" t="s">
        <v>9</v>
      </c>
      <c r="D144" s="5" t="s">
        <v>6</v>
      </c>
      <c r="E144" s="16">
        <v>1.296561943874059</v>
      </c>
      <c r="F144" s="43">
        <v>1.3121206872005475</v>
      </c>
      <c r="G144" s="43">
        <v>1.3278661354469539</v>
      </c>
      <c r="H144" s="43">
        <v>0.24672177713767748</v>
      </c>
      <c r="I144" s="43">
        <v>0.24968243846332966</v>
      </c>
      <c r="J144" s="43">
        <v>0.25267862772488953</v>
      </c>
      <c r="K144" s="36"/>
    </row>
    <row r="145" spans="1:11" ht="33.75" customHeight="1" thickBot="1" x14ac:dyDescent="0.25">
      <c r="A145" s="75" t="s">
        <v>10</v>
      </c>
      <c r="B145" s="77" t="s">
        <v>53</v>
      </c>
      <c r="C145" s="2" t="s">
        <v>5</v>
      </c>
      <c r="D145" s="3" t="s">
        <v>6</v>
      </c>
      <c r="E145" s="16">
        <v>1.9301092573579739</v>
      </c>
      <c r="F145" s="43">
        <v>1.9532705684462695</v>
      </c>
      <c r="G145" s="43">
        <v>1.9767098152676243</v>
      </c>
      <c r="H145" s="43">
        <v>0.36727900914813355</v>
      </c>
      <c r="I145" s="43">
        <v>0.3716863572579111</v>
      </c>
      <c r="J145" s="43">
        <v>0.37614659354500607</v>
      </c>
      <c r="K145" s="36"/>
    </row>
    <row r="146" spans="1:11" ht="33.75" customHeight="1" thickBot="1" x14ac:dyDescent="0.25">
      <c r="A146" s="76"/>
      <c r="B146" s="78"/>
      <c r="C146" s="4" t="s">
        <v>9</v>
      </c>
      <c r="D146" s="5" t="s">
        <v>6</v>
      </c>
      <c r="E146" s="16">
        <v>1.9301092573579739</v>
      </c>
      <c r="F146" s="43">
        <v>1.9532705684462695</v>
      </c>
      <c r="G146" s="43">
        <v>1.9767098152676243</v>
      </c>
      <c r="H146" s="43">
        <v>0.36727900914813355</v>
      </c>
      <c r="I146" s="43">
        <v>0.3716863572579111</v>
      </c>
      <c r="J146" s="43">
        <v>0.37614659354500607</v>
      </c>
      <c r="K146" s="36"/>
    </row>
    <row r="147" spans="1:11" ht="33.75" customHeight="1" thickBot="1" x14ac:dyDescent="0.25">
      <c r="A147" s="75" t="s">
        <v>11</v>
      </c>
      <c r="B147" s="89" t="s">
        <v>54</v>
      </c>
      <c r="C147" s="2" t="s">
        <v>5</v>
      </c>
      <c r="D147" s="3" t="s">
        <v>6</v>
      </c>
      <c r="E147" s="16">
        <v>4.8768409479808357</v>
      </c>
      <c r="F147" s="43">
        <v>4.9353630393566057</v>
      </c>
      <c r="G147" s="43">
        <v>4.9945873958288844</v>
      </c>
      <c r="H147" s="43">
        <v>0.92801032082467372</v>
      </c>
      <c r="I147" s="43">
        <v>0.93914644467456943</v>
      </c>
      <c r="J147" s="43">
        <v>0.95041620201066424</v>
      </c>
      <c r="K147" s="36"/>
    </row>
    <row r="148" spans="1:11" ht="33.75" customHeight="1" thickBot="1" x14ac:dyDescent="0.25">
      <c r="A148" s="76"/>
      <c r="B148" s="90"/>
      <c r="C148" s="4" t="s">
        <v>9</v>
      </c>
      <c r="D148" s="5" t="s">
        <v>6</v>
      </c>
      <c r="E148" s="16">
        <v>4.8768409479808357</v>
      </c>
      <c r="F148" s="43">
        <v>4.9353630393566057</v>
      </c>
      <c r="G148" s="43">
        <v>4.9945873958288844</v>
      </c>
      <c r="H148" s="43">
        <v>0.92801032082467372</v>
      </c>
      <c r="I148" s="43">
        <v>0.93914644467456943</v>
      </c>
      <c r="J148" s="43">
        <v>0.95041620201066424</v>
      </c>
      <c r="K148" s="36"/>
    </row>
    <row r="149" spans="1:11" ht="33.75" customHeight="1" thickBot="1" x14ac:dyDescent="0.25">
      <c r="A149" s="75" t="s">
        <v>12</v>
      </c>
      <c r="B149" s="89" t="s">
        <v>55</v>
      </c>
      <c r="C149" s="2" t="s">
        <v>5</v>
      </c>
      <c r="D149" s="3" t="s">
        <v>6</v>
      </c>
      <c r="E149" s="41">
        <v>3.9928214407939771</v>
      </c>
      <c r="F149" s="43">
        <v>4.0407352980835052</v>
      </c>
      <c r="G149" s="43">
        <v>4.0892241216605063</v>
      </c>
      <c r="H149" s="43">
        <v>4.1382948111204323</v>
      </c>
      <c r="I149" s="43">
        <v>4.1879543488538777</v>
      </c>
      <c r="J149" s="43">
        <v>4.2382098010401243</v>
      </c>
      <c r="K149" s="36"/>
    </row>
    <row r="150" spans="1:11" ht="33.75" customHeight="1" thickBot="1" x14ac:dyDescent="0.25">
      <c r="A150" s="76"/>
      <c r="B150" s="90"/>
      <c r="C150" s="4" t="s">
        <v>9</v>
      </c>
      <c r="D150" s="5" t="s">
        <v>6</v>
      </c>
      <c r="E150" s="41">
        <v>3.9928214407939771</v>
      </c>
      <c r="F150" s="43">
        <v>4.0407352980835052</v>
      </c>
      <c r="G150" s="43">
        <v>4.0892241216605063</v>
      </c>
      <c r="H150" s="43">
        <v>4.1382948111204323</v>
      </c>
      <c r="I150" s="43">
        <v>4.1879543488538777</v>
      </c>
      <c r="J150" s="43">
        <v>4.2382098010401243</v>
      </c>
      <c r="K150" s="36"/>
    </row>
    <row r="151" spans="1:11" ht="33.75" customHeight="1" thickBot="1" x14ac:dyDescent="0.25">
      <c r="A151" s="122" t="s">
        <v>56</v>
      </c>
      <c r="B151" s="123"/>
      <c r="C151" s="6" t="s">
        <v>5</v>
      </c>
      <c r="D151" s="7" t="s">
        <v>6</v>
      </c>
      <c r="E151" s="22">
        <f>E141+E143+E145+E147+E149</f>
        <v>43.051750000000006</v>
      </c>
      <c r="F151" s="22">
        <f t="shared" ref="F151:J152" si="33">F141+F143+F145+F147+F149</f>
        <v>43.568370999999999</v>
      </c>
      <c r="G151" s="22">
        <f t="shared" si="33"/>
        <v>44.091191452000004</v>
      </c>
      <c r="H151" s="22">
        <f t="shared" si="33"/>
        <v>11.570788347392968</v>
      </c>
      <c r="I151" s="22">
        <f t="shared" si="33"/>
        <v>11.709637807561684</v>
      </c>
      <c r="J151" s="32">
        <f t="shared" si="33"/>
        <v>11.850153461252424</v>
      </c>
      <c r="K151" s="36"/>
    </row>
    <row r="152" spans="1:11" ht="33.75" customHeight="1" thickBot="1" x14ac:dyDescent="0.25">
      <c r="A152" s="100"/>
      <c r="B152" s="101"/>
      <c r="C152" s="8" t="s">
        <v>9</v>
      </c>
      <c r="D152" s="9" t="s">
        <v>6</v>
      </c>
      <c r="E152" s="33">
        <f>E142+E144+E146+E148+E150</f>
        <v>43.051750000000006</v>
      </c>
      <c r="F152" s="33">
        <f t="shared" si="33"/>
        <v>43.568370999999999</v>
      </c>
      <c r="G152" s="33">
        <f t="shared" si="33"/>
        <v>44.091191452000004</v>
      </c>
      <c r="H152" s="33">
        <f t="shared" si="33"/>
        <v>11.570788347392968</v>
      </c>
      <c r="I152" s="33">
        <f t="shared" si="33"/>
        <v>11.709637807561684</v>
      </c>
      <c r="J152" s="34">
        <f t="shared" si="33"/>
        <v>11.850153461252424</v>
      </c>
    </row>
    <row r="153" spans="1:11" ht="33.75" customHeight="1" x14ac:dyDescent="0.2"/>
    <row r="154" spans="1:11" ht="33.75" customHeight="1" x14ac:dyDescent="0.2"/>
    <row r="155" spans="1:11" ht="33.75" customHeight="1" thickBot="1" x14ac:dyDescent="0.25">
      <c r="A155" s="93" t="s">
        <v>57</v>
      </c>
      <c r="B155" s="94"/>
      <c r="C155" s="94"/>
      <c r="D155" s="94"/>
      <c r="E155" s="94"/>
      <c r="F155" s="94"/>
      <c r="G155" s="94"/>
      <c r="H155" s="94"/>
      <c r="I155" s="94"/>
      <c r="J155" s="94"/>
    </row>
    <row r="156" spans="1:11" ht="33.75" customHeight="1" thickBot="1" x14ac:dyDescent="0.25">
      <c r="A156" s="137" t="s">
        <v>0</v>
      </c>
      <c r="B156" s="138"/>
      <c r="C156" s="114" t="s">
        <v>1</v>
      </c>
      <c r="D156" s="115"/>
      <c r="E156" s="86" t="s">
        <v>2</v>
      </c>
      <c r="F156" s="87"/>
      <c r="G156" s="87"/>
      <c r="H156" s="87"/>
      <c r="I156" s="87"/>
      <c r="J156" s="87"/>
    </row>
    <row r="157" spans="1:11" ht="33.75" customHeight="1" thickBot="1" x14ac:dyDescent="0.25">
      <c r="A157" s="120"/>
      <c r="B157" s="121"/>
      <c r="C157" s="73"/>
      <c r="D157" s="74"/>
      <c r="E157" s="17" t="s">
        <v>3</v>
      </c>
      <c r="F157" s="14">
        <f>2019+1</f>
        <v>2020</v>
      </c>
      <c r="G157" s="14">
        <f>+F157+1</f>
        <v>2021</v>
      </c>
      <c r="H157" s="14">
        <f t="shared" ref="H157" si="34">+G157+1</f>
        <v>2022</v>
      </c>
      <c r="I157" s="14">
        <f t="shared" ref="I157" si="35">+H157+1</f>
        <v>2023</v>
      </c>
      <c r="J157" s="15">
        <f t="shared" ref="J157" si="36">+I157+1</f>
        <v>2024</v>
      </c>
    </row>
    <row r="158" spans="1:11" ht="33.75" customHeight="1" thickBot="1" x14ac:dyDescent="0.25">
      <c r="A158" s="75" t="s">
        <v>4</v>
      </c>
      <c r="B158" s="77" t="s">
        <v>59</v>
      </c>
      <c r="C158" s="2" t="s">
        <v>5</v>
      </c>
      <c r="D158" s="3" t="s">
        <v>6</v>
      </c>
      <c r="E158" s="16">
        <v>13.790287096247953</v>
      </c>
      <c r="F158" s="21">
        <v>2.562279471401578</v>
      </c>
      <c r="G158" s="21">
        <v>2.5930268250583968</v>
      </c>
      <c r="H158" s="21">
        <v>2.6241431469590983</v>
      </c>
      <c r="I158" s="21">
        <v>2.6556328647226071</v>
      </c>
      <c r="J158" s="21">
        <v>2.6875004590992777</v>
      </c>
    </row>
    <row r="159" spans="1:11" ht="33.75" customHeight="1" thickBot="1" x14ac:dyDescent="0.25">
      <c r="A159" s="76"/>
      <c r="B159" s="78"/>
      <c r="C159" s="4" t="s">
        <v>7</v>
      </c>
      <c r="D159" s="5" t="s">
        <v>6</v>
      </c>
      <c r="E159" s="16">
        <v>13.790287096247953</v>
      </c>
      <c r="F159" s="21">
        <v>2.562279471401578</v>
      </c>
      <c r="G159" s="21">
        <v>2.5930268250583968</v>
      </c>
      <c r="H159" s="21">
        <v>2.6241431469590983</v>
      </c>
      <c r="I159" s="21">
        <v>2.6556328647226071</v>
      </c>
      <c r="J159" s="21">
        <v>2.6875004590992777</v>
      </c>
    </row>
    <row r="160" spans="1:11" ht="33.75" customHeight="1" thickBot="1" x14ac:dyDescent="0.25">
      <c r="A160" s="75" t="s">
        <v>8</v>
      </c>
      <c r="B160" s="89" t="s">
        <v>60</v>
      </c>
      <c r="C160" s="2" t="s">
        <v>5</v>
      </c>
      <c r="D160" s="3" t="s">
        <v>6</v>
      </c>
      <c r="E160" s="16">
        <v>3.3321028629690086</v>
      </c>
      <c r="F160" s="21">
        <v>0.61911537466880329</v>
      </c>
      <c r="G160" s="21">
        <v>0.62654475916482888</v>
      </c>
      <c r="H160" s="21">
        <v>0.63406329627480695</v>
      </c>
      <c r="I160" s="21">
        <v>0.64167205583010445</v>
      </c>
      <c r="J160" s="21">
        <v>0.64937212050006565</v>
      </c>
    </row>
    <row r="161" spans="1:10" ht="33.75" customHeight="1" thickBot="1" x14ac:dyDescent="0.25">
      <c r="A161" s="76"/>
      <c r="B161" s="90"/>
      <c r="C161" s="4" t="s">
        <v>9</v>
      </c>
      <c r="D161" s="5" t="s">
        <v>6</v>
      </c>
      <c r="E161" s="16">
        <v>3.3321028629690086</v>
      </c>
      <c r="F161" s="21">
        <v>0.61911537466880329</v>
      </c>
      <c r="G161" s="21">
        <v>0.62654475916482888</v>
      </c>
      <c r="H161" s="21">
        <v>0.63406329627480695</v>
      </c>
      <c r="I161" s="21">
        <v>0.64167205583010445</v>
      </c>
      <c r="J161" s="21">
        <v>0.64937212050006565</v>
      </c>
    </row>
    <row r="162" spans="1:10" ht="33.75" customHeight="1" thickBot="1" x14ac:dyDescent="0.25">
      <c r="A162" s="75" t="s">
        <v>10</v>
      </c>
      <c r="B162" s="77" t="s">
        <v>61</v>
      </c>
      <c r="C162" s="2" t="s">
        <v>5</v>
      </c>
      <c r="D162" s="3" t="s">
        <v>6</v>
      </c>
      <c r="E162" s="16">
        <v>3.1011650407830373</v>
      </c>
      <c r="F162" s="21">
        <v>0.57620638830561899</v>
      </c>
      <c r="G162" s="21">
        <v>0.58312086496528626</v>
      </c>
      <c r="H162" s="21">
        <v>0.59011831534486991</v>
      </c>
      <c r="I162" s="21">
        <v>0.59719973512900826</v>
      </c>
      <c r="J162" s="21">
        <v>0.60436613195055633</v>
      </c>
    </row>
    <row r="163" spans="1:10" ht="33.75" customHeight="1" thickBot="1" x14ac:dyDescent="0.25">
      <c r="A163" s="76"/>
      <c r="B163" s="78"/>
      <c r="C163" s="4" t="s">
        <v>9</v>
      </c>
      <c r="D163" s="5" t="s">
        <v>6</v>
      </c>
      <c r="E163" s="16">
        <v>3.1011650407830373</v>
      </c>
      <c r="F163" s="21">
        <v>0.57620638830561899</v>
      </c>
      <c r="G163" s="21">
        <v>0.58312086496528626</v>
      </c>
      <c r="H163" s="21">
        <v>0.59011831534486991</v>
      </c>
      <c r="I163" s="21">
        <v>0.59719973512900826</v>
      </c>
      <c r="J163" s="44">
        <v>0.60436613195055633</v>
      </c>
    </row>
    <row r="164" spans="1:10" ht="33.75" customHeight="1" thickBot="1" x14ac:dyDescent="0.25">
      <c r="A164" s="122" t="s">
        <v>58</v>
      </c>
      <c r="B164" s="123"/>
      <c r="C164" s="6" t="s">
        <v>5</v>
      </c>
      <c r="D164" s="7" t="s">
        <v>6</v>
      </c>
      <c r="E164" s="22">
        <f>E158+E160+E162</f>
        <v>20.223554999999998</v>
      </c>
      <c r="F164" s="22">
        <f t="shared" ref="F164:J165" si="37">F158+F160+F162</f>
        <v>3.7576012343760006</v>
      </c>
      <c r="G164" s="22">
        <f t="shared" si="37"/>
        <v>3.8026924491885117</v>
      </c>
      <c r="H164" s="22">
        <f t="shared" si="37"/>
        <v>3.8483247585787748</v>
      </c>
      <c r="I164" s="22">
        <f t="shared" si="37"/>
        <v>3.8945046556817196</v>
      </c>
      <c r="J164" s="30">
        <f t="shared" si="37"/>
        <v>3.9412387115498997</v>
      </c>
    </row>
    <row r="165" spans="1:10" ht="33.75" customHeight="1" x14ac:dyDescent="0.2">
      <c r="A165" s="100"/>
      <c r="B165" s="101"/>
      <c r="C165" s="8" t="s">
        <v>9</v>
      </c>
      <c r="D165" s="9" t="s">
        <v>6</v>
      </c>
      <c r="E165" s="22">
        <f>E159+E161+E163</f>
        <v>20.223554999999998</v>
      </c>
      <c r="F165" s="22">
        <f t="shared" si="37"/>
        <v>3.7576012343760006</v>
      </c>
      <c r="G165" s="22">
        <f t="shared" si="37"/>
        <v>3.8026924491885117</v>
      </c>
      <c r="H165" s="22">
        <f t="shared" si="37"/>
        <v>3.8483247585787748</v>
      </c>
      <c r="I165" s="22">
        <f t="shared" si="37"/>
        <v>3.8945046556817196</v>
      </c>
      <c r="J165" s="30">
        <f t="shared" si="37"/>
        <v>3.9412387115498997</v>
      </c>
    </row>
  </sheetData>
  <mergeCells count="146">
    <mergeCell ref="A122:B123"/>
    <mergeCell ref="A134:B135"/>
    <mergeCell ref="A160:A161"/>
    <mergeCell ref="B160:B161"/>
    <mergeCell ref="A156:B157"/>
    <mergeCell ref="A91:A92"/>
    <mergeCell ref="B91:B92"/>
    <mergeCell ref="A99:J99"/>
    <mergeCell ref="B162:B163"/>
    <mergeCell ref="A164:B165"/>
    <mergeCell ref="B147:B148"/>
    <mergeCell ref="A149:A150"/>
    <mergeCell ref="B149:B150"/>
    <mergeCell ref="A151:B152"/>
    <mergeCell ref="A162:A163"/>
    <mergeCell ref="A143:A144"/>
    <mergeCell ref="B143:B144"/>
    <mergeCell ref="A1:B4"/>
    <mergeCell ref="A68:A69"/>
    <mergeCell ref="B68:B69"/>
    <mergeCell ref="A70:A71"/>
    <mergeCell ref="B70:B71"/>
    <mergeCell ref="A104:A105"/>
    <mergeCell ref="B104:B105"/>
    <mergeCell ref="A6:B7"/>
    <mergeCell ref="C1:J4"/>
    <mergeCell ref="A43:A44"/>
    <mergeCell ref="B43:B44"/>
    <mergeCell ref="B59:B60"/>
    <mergeCell ref="A102:A103"/>
    <mergeCell ref="B102:B103"/>
    <mergeCell ref="A57:A58"/>
    <mergeCell ref="A106:A107"/>
    <mergeCell ref="B106:B107"/>
    <mergeCell ref="A53:A54"/>
    <mergeCell ref="B53:B54"/>
    <mergeCell ref="A61:B62"/>
    <mergeCell ref="A79:B80"/>
    <mergeCell ref="C79:D80"/>
    <mergeCell ref="B55:B56"/>
    <mergeCell ref="B57:B58"/>
    <mergeCell ref="A78:J78"/>
    <mergeCell ref="A81:A82"/>
    <mergeCell ref="B81:B82"/>
    <mergeCell ref="A83:A84"/>
    <mergeCell ref="B83:B84"/>
    <mergeCell ref="A85:A86"/>
    <mergeCell ref="A93:A94"/>
    <mergeCell ref="B93:B94"/>
    <mergeCell ref="A95:B96"/>
    <mergeCell ref="C122:D123"/>
    <mergeCell ref="A130:A131"/>
    <mergeCell ref="B130:B131"/>
    <mergeCell ref="A139:B140"/>
    <mergeCell ref="A108:B109"/>
    <mergeCell ref="C139:D140"/>
    <mergeCell ref="A141:A142"/>
    <mergeCell ref="B141:B142"/>
    <mergeCell ref="A113:B114"/>
    <mergeCell ref="C113:D114"/>
    <mergeCell ref="A115:A116"/>
    <mergeCell ref="B115:B116"/>
    <mergeCell ref="A117:B118"/>
    <mergeCell ref="A124:A125"/>
    <mergeCell ref="B124:B125"/>
    <mergeCell ref="A126:A127"/>
    <mergeCell ref="B126:B127"/>
    <mergeCell ref="A128:A129"/>
    <mergeCell ref="B128:B129"/>
    <mergeCell ref="A112:J112"/>
    <mergeCell ref="A121:J121"/>
    <mergeCell ref="A132:A133"/>
    <mergeCell ref="B132:B133"/>
    <mergeCell ref="A138:J138"/>
    <mergeCell ref="C156:D157"/>
    <mergeCell ref="A158:A159"/>
    <mergeCell ref="B158:B159"/>
    <mergeCell ref="A145:A146"/>
    <mergeCell ref="B145:B146"/>
    <mergeCell ref="A147:A148"/>
    <mergeCell ref="B28:B29"/>
    <mergeCell ref="A22:A23"/>
    <mergeCell ref="B22:B23"/>
    <mergeCell ref="A24:A25"/>
    <mergeCell ref="B24:B25"/>
    <mergeCell ref="A26:A27"/>
    <mergeCell ref="B26:B27"/>
    <mergeCell ref="A100:B101"/>
    <mergeCell ref="C100:D101"/>
    <mergeCell ref="A49:B50"/>
    <mergeCell ref="C49:D50"/>
    <mergeCell ref="A51:A52"/>
    <mergeCell ref="B51:B52"/>
    <mergeCell ref="A30:B31"/>
    <mergeCell ref="A35:B36"/>
    <mergeCell ref="C35:D36"/>
    <mergeCell ref="A37:A38"/>
    <mergeCell ref="B37:B38"/>
    <mergeCell ref="E156:J156"/>
    <mergeCell ref="A155:J155"/>
    <mergeCell ref="A34:J34"/>
    <mergeCell ref="A39:A40"/>
    <mergeCell ref="B39:B40"/>
    <mergeCell ref="A41:A42"/>
    <mergeCell ref="B41:B42"/>
    <mergeCell ref="E49:J49"/>
    <mergeCell ref="A48:J48"/>
    <mergeCell ref="E66:J66"/>
    <mergeCell ref="A65:J65"/>
    <mergeCell ref="E79:J79"/>
    <mergeCell ref="B85:B86"/>
    <mergeCell ref="A87:A88"/>
    <mergeCell ref="B87:B88"/>
    <mergeCell ref="A89:A90"/>
    <mergeCell ref="A74:B75"/>
    <mergeCell ref="A45:B46"/>
    <mergeCell ref="A66:B67"/>
    <mergeCell ref="C66:D67"/>
    <mergeCell ref="A72:A73"/>
    <mergeCell ref="B72:B73"/>
    <mergeCell ref="A55:A56"/>
    <mergeCell ref="A59:A60"/>
    <mergeCell ref="C6:D7"/>
    <mergeCell ref="A8:A9"/>
    <mergeCell ref="B8:B9"/>
    <mergeCell ref="E6:J6"/>
    <mergeCell ref="A5:J5"/>
    <mergeCell ref="E35:J35"/>
    <mergeCell ref="E139:J139"/>
    <mergeCell ref="E122:J122"/>
    <mergeCell ref="E113:J113"/>
    <mergeCell ref="E100:J100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A28:A29"/>
    <mergeCell ref="B89:B90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</dc:creator>
  <cp:lastModifiedBy>Toño Alvarez</cp:lastModifiedBy>
  <dcterms:created xsi:type="dcterms:W3CDTF">2020-08-13T17:42:28Z</dcterms:created>
  <dcterms:modified xsi:type="dcterms:W3CDTF">2020-08-25T15:01:15Z</dcterms:modified>
</cp:coreProperties>
</file>