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ANEXO_DOMESTICOS\"/>
    </mc:Choice>
  </mc:AlternateContent>
  <bookViews>
    <workbookView xWindow="0" yWindow="0" windowWidth="20460" windowHeight="72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5" i="1" l="1"/>
  <c r="F236" i="1"/>
  <c r="G236" i="1"/>
  <c r="H236" i="1"/>
  <c r="I236" i="1"/>
  <c r="J236" i="1"/>
  <c r="K236" i="1"/>
  <c r="H235" i="1"/>
  <c r="I235" i="1"/>
  <c r="J235" i="1"/>
  <c r="K235" i="1"/>
  <c r="F100" i="1"/>
  <c r="F99" i="1"/>
  <c r="F63" i="1"/>
  <c r="G63" i="1"/>
  <c r="H63" i="1"/>
  <c r="I63" i="1"/>
  <c r="J63" i="1"/>
  <c r="K63" i="1"/>
  <c r="G62" i="1"/>
  <c r="H62" i="1"/>
  <c r="I62" i="1"/>
  <c r="J62" i="1"/>
  <c r="K62" i="1"/>
  <c r="F425" i="1" l="1"/>
  <c r="G425" i="1"/>
  <c r="H425" i="1"/>
  <c r="I425" i="1"/>
  <c r="J425" i="1"/>
  <c r="K425" i="1"/>
  <c r="G424" i="1"/>
  <c r="H424" i="1"/>
  <c r="I424" i="1"/>
  <c r="J424" i="1"/>
  <c r="K424" i="1"/>
  <c r="F424" i="1"/>
  <c r="F759" i="1" l="1"/>
  <c r="G759" i="1"/>
  <c r="H759" i="1"/>
  <c r="I759" i="1"/>
  <c r="J759" i="1"/>
  <c r="K759" i="1"/>
  <c r="G758" i="1"/>
  <c r="H758" i="1"/>
  <c r="I758" i="1"/>
  <c r="J758" i="1"/>
  <c r="K758" i="1"/>
  <c r="F758" i="1"/>
  <c r="G736" i="1"/>
  <c r="H736" i="1" s="1"/>
  <c r="I736" i="1" s="1"/>
  <c r="J736" i="1" s="1"/>
  <c r="K736" i="1" s="1"/>
  <c r="F738" i="1"/>
  <c r="F739" i="1"/>
  <c r="F831" i="1"/>
  <c r="G831" i="1"/>
  <c r="H831" i="1"/>
  <c r="I831" i="1"/>
  <c r="J831" i="1"/>
  <c r="K831" i="1"/>
  <c r="G830" i="1"/>
  <c r="H830" i="1"/>
  <c r="I830" i="1"/>
  <c r="J830" i="1"/>
  <c r="K830" i="1"/>
  <c r="F830" i="1"/>
  <c r="K471" i="1" l="1"/>
  <c r="J471" i="1"/>
  <c r="I471" i="1"/>
  <c r="H471" i="1"/>
  <c r="G471" i="1"/>
  <c r="F471" i="1"/>
  <c r="G470" i="1"/>
  <c r="H470" i="1"/>
  <c r="I470" i="1"/>
  <c r="J470" i="1"/>
  <c r="K470" i="1"/>
  <c r="F470" i="1"/>
  <c r="G141" i="1" l="1"/>
  <c r="H141" i="1" s="1"/>
  <c r="I141" i="1" s="1"/>
  <c r="J141" i="1" s="1"/>
  <c r="K141" i="1" s="1"/>
  <c r="K137" i="1"/>
  <c r="J137" i="1"/>
  <c r="I137" i="1"/>
  <c r="H137" i="1"/>
  <c r="G137" i="1"/>
  <c r="F137" i="1"/>
  <c r="K136" i="1"/>
  <c r="J136" i="1"/>
  <c r="I136" i="1"/>
  <c r="H136" i="1"/>
  <c r="G136" i="1"/>
  <c r="F136" i="1"/>
  <c r="G133" i="1"/>
  <c r="H133" i="1" s="1"/>
  <c r="I133" i="1" s="1"/>
  <c r="J133" i="1" s="1"/>
  <c r="K133" i="1" s="1"/>
  <c r="G467" i="1"/>
  <c r="H467" i="1" s="1"/>
  <c r="I467" i="1" s="1"/>
  <c r="J467" i="1" s="1"/>
  <c r="K467" i="1" s="1"/>
  <c r="F462" i="1"/>
  <c r="G84" i="1"/>
  <c r="H84" i="1" s="1"/>
  <c r="I84" i="1" s="1"/>
  <c r="J84" i="1" s="1"/>
  <c r="K84" i="1" s="1"/>
  <c r="G78" i="1"/>
  <c r="H78" i="1" s="1"/>
  <c r="I78" i="1" s="1"/>
  <c r="J78" i="1" s="1"/>
  <c r="K78" i="1" s="1"/>
  <c r="F794" i="1" l="1"/>
  <c r="F793" i="1"/>
  <c r="F779" i="1"/>
  <c r="G779" i="1"/>
  <c r="H779" i="1"/>
  <c r="I779" i="1"/>
  <c r="J779" i="1"/>
  <c r="K779" i="1"/>
  <c r="G778" i="1"/>
  <c r="H778" i="1"/>
  <c r="I778" i="1"/>
  <c r="J778" i="1"/>
  <c r="K778" i="1"/>
  <c r="F778" i="1"/>
  <c r="F607" i="1"/>
  <c r="G607" i="1"/>
  <c r="H607" i="1"/>
  <c r="I607" i="1"/>
  <c r="J607" i="1"/>
  <c r="K607" i="1"/>
  <c r="G606" i="1"/>
  <c r="H606" i="1"/>
  <c r="I606" i="1"/>
  <c r="J606" i="1"/>
  <c r="K606" i="1"/>
  <c r="F606" i="1"/>
  <c r="G587" i="1"/>
  <c r="H587" i="1" s="1"/>
  <c r="I587" i="1" s="1"/>
  <c r="J587" i="1" s="1"/>
  <c r="K587" i="1" s="1"/>
  <c r="G581" i="1"/>
  <c r="H581" i="1" s="1"/>
  <c r="I581" i="1" s="1"/>
  <c r="J581" i="1" s="1"/>
  <c r="K581" i="1" s="1"/>
  <c r="F577" i="1"/>
  <c r="F589" i="1" s="1"/>
  <c r="G577" i="1"/>
  <c r="G589" i="1" s="1"/>
  <c r="H577" i="1"/>
  <c r="H589" i="1" s="1"/>
  <c r="I577" i="1"/>
  <c r="I589" i="1" s="1"/>
  <c r="J577" i="1"/>
  <c r="J589" i="1" s="1"/>
  <c r="K577" i="1"/>
  <c r="K589" i="1" s="1"/>
  <c r="G576" i="1"/>
  <c r="G588" i="1" s="1"/>
  <c r="H576" i="1"/>
  <c r="H588" i="1" s="1"/>
  <c r="I576" i="1"/>
  <c r="I588" i="1" s="1"/>
  <c r="J576" i="1"/>
  <c r="J588" i="1" s="1"/>
  <c r="K576" i="1"/>
  <c r="K588" i="1" s="1"/>
  <c r="F576" i="1"/>
  <c r="F588" i="1" s="1"/>
  <c r="F562" i="1"/>
  <c r="G562" i="1"/>
  <c r="H562" i="1"/>
  <c r="I562" i="1"/>
  <c r="J562" i="1"/>
  <c r="K562" i="1"/>
  <c r="G561" i="1"/>
  <c r="H561" i="1"/>
  <c r="I561" i="1"/>
  <c r="J561" i="1"/>
  <c r="K561" i="1"/>
  <c r="F561" i="1"/>
  <c r="F536" i="1"/>
  <c r="G536" i="1"/>
  <c r="H536" i="1"/>
  <c r="I536" i="1"/>
  <c r="J536" i="1"/>
  <c r="K536" i="1"/>
  <c r="G535" i="1"/>
  <c r="H535" i="1"/>
  <c r="I535" i="1"/>
  <c r="J535" i="1"/>
  <c r="K535" i="1"/>
  <c r="F535" i="1"/>
  <c r="G516" i="1"/>
  <c r="H516" i="1" s="1"/>
  <c r="I516" i="1" s="1"/>
  <c r="J516" i="1" s="1"/>
  <c r="K516" i="1" s="1"/>
  <c r="K512" i="1"/>
  <c r="J512" i="1"/>
  <c r="I512" i="1"/>
  <c r="H512" i="1"/>
  <c r="G512" i="1"/>
  <c r="F512" i="1"/>
  <c r="K511" i="1"/>
  <c r="J511" i="1"/>
  <c r="I511" i="1"/>
  <c r="H511" i="1"/>
  <c r="G511" i="1"/>
  <c r="F511" i="1"/>
  <c r="G508" i="1"/>
  <c r="H508" i="1" s="1"/>
  <c r="I508" i="1" s="1"/>
  <c r="J508" i="1" s="1"/>
  <c r="K508" i="1" s="1"/>
  <c r="K504" i="1"/>
  <c r="J504" i="1"/>
  <c r="I504" i="1"/>
  <c r="H504" i="1"/>
  <c r="G504" i="1"/>
  <c r="F504" i="1"/>
  <c r="K503" i="1"/>
  <c r="J503" i="1"/>
  <c r="I503" i="1"/>
  <c r="H503" i="1"/>
  <c r="G503" i="1"/>
  <c r="F503" i="1"/>
  <c r="G500" i="1"/>
  <c r="H500" i="1" s="1"/>
  <c r="I500" i="1" s="1"/>
  <c r="J500" i="1" s="1"/>
  <c r="K500" i="1" s="1"/>
  <c r="K496" i="1"/>
  <c r="J496" i="1"/>
  <c r="I496" i="1"/>
  <c r="H496" i="1"/>
  <c r="G496" i="1"/>
  <c r="F496" i="1"/>
  <c r="K495" i="1"/>
  <c r="J495" i="1"/>
  <c r="I495" i="1"/>
  <c r="H495" i="1"/>
  <c r="G495" i="1"/>
  <c r="F495" i="1"/>
  <c r="G492" i="1"/>
  <c r="H492" i="1" s="1"/>
  <c r="I492" i="1" s="1"/>
  <c r="J492" i="1" s="1"/>
  <c r="K492" i="1" s="1"/>
  <c r="F488" i="1" l="1"/>
  <c r="F518" i="1" s="1"/>
  <c r="F520" i="1" s="1"/>
  <c r="G488" i="1"/>
  <c r="G518" i="1" s="1"/>
  <c r="G520" i="1" s="1"/>
  <c r="H488" i="1"/>
  <c r="H518" i="1" s="1"/>
  <c r="H520" i="1" s="1"/>
  <c r="I488" i="1"/>
  <c r="I518" i="1" s="1"/>
  <c r="I520" i="1" s="1"/>
  <c r="J488" i="1"/>
  <c r="J518" i="1" s="1"/>
  <c r="J520" i="1" s="1"/>
  <c r="K488" i="1"/>
  <c r="K518" i="1" s="1"/>
  <c r="K520" i="1" s="1"/>
  <c r="G487" i="1"/>
  <c r="G517" i="1" s="1"/>
  <c r="G519" i="1" s="1"/>
  <c r="H487" i="1"/>
  <c r="H517" i="1" s="1"/>
  <c r="H519" i="1" s="1"/>
  <c r="I487" i="1"/>
  <c r="I517" i="1" s="1"/>
  <c r="I519" i="1" s="1"/>
  <c r="J487" i="1"/>
  <c r="J517" i="1" s="1"/>
  <c r="J519" i="1" s="1"/>
  <c r="K487" i="1"/>
  <c r="K517" i="1" s="1"/>
  <c r="K519" i="1" s="1"/>
  <c r="F487" i="1"/>
  <c r="F517" i="1" s="1"/>
  <c r="F519" i="1" s="1"/>
  <c r="F339" i="1"/>
  <c r="G339" i="1"/>
  <c r="H339" i="1"/>
  <c r="I339" i="1"/>
  <c r="J339" i="1"/>
  <c r="K339" i="1"/>
  <c r="G338" i="1"/>
  <c r="H338" i="1"/>
  <c r="I338" i="1"/>
  <c r="J338" i="1"/>
  <c r="K338" i="1"/>
  <c r="F338" i="1"/>
  <c r="F261" i="1"/>
  <c r="G261" i="1"/>
  <c r="H261" i="1"/>
  <c r="I261" i="1"/>
  <c r="J261" i="1"/>
  <c r="K261" i="1"/>
  <c r="G260" i="1"/>
  <c r="H260" i="1"/>
  <c r="I260" i="1"/>
  <c r="J260" i="1"/>
  <c r="K260" i="1"/>
  <c r="F260" i="1"/>
  <c r="G287" i="1" l="1"/>
  <c r="H287" i="1"/>
  <c r="I287" i="1"/>
  <c r="J287" i="1"/>
  <c r="K287" i="1"/>
  <c r="G288" i="1"/>
  <c r="H288" i="1"/>
  <c r="I288" i="1"/>
  <c r="J288" i="1"/>
  <c r="K288" i="1"/>
  <c r="F288" i="1"/>
  <c r="F287" i="1"/>
  <c r="F272" i="1"/>
  <c r="G272" i="1"/>
  <c r="H272" i="1"/>
  <c r="I272" i="1"/>
  <c r="J272" i="1"/>
  <c r="K272" i="1"/>
  <c r="G271" i="1"/>
  <c r="H271" i="1"/>
  <c r="I271" i="1"/>
  <c r="J271" i="1"/>
  <c r="K271" i="1"/>
  <c r="F271" i="1"/>
  <c r="F129" i="1"/>
  <c r="F143" i="1" s="1"/>
  <c r="F145" i="1" s="1"/>
  <c r="G129" i="1"/>
  <c r="G143" i="1" s="1"/>
  <c r="G145" i="1" s="1"/>
  <c r="H129" i="1"/>
  <c r="H143" i="1" s="1"/>
  <c r="H145" i="1" s="1"/>
  <c r="I129" i="1"/>
  <c r="I143" i="1" s="1"/>
  <c r="I145" i="1" s="1"/>
  <c r="J129" i="1"/>
  <c r="J143" i="1" s="1"/>
  <c r="J145" i="1" s="1"/>
  <c r="K129" i="1"/>
  <c r="K143" i="1" s="1"/>
  <c r="K145" i="1" s="1"/>
  <c r="G128" i="1"/>
  <c r="G142" i="1" s="1"/>
  <c r="G144" i="1" s="1"/>
  <c r="H128" i="1"/>
  <c r="H142" i="1" s="1"/>
  <c r="H144" i="1" s="1"/>
  <c r="I128" i="1"/>
  <c r="I142" i="1" s="1"/>
  <c r="I144" i="1" s="1"/>
  <c r="J128" i="1"/>
  <c r="J142" i="1" s="1"/>
  <c r="J144" i="1" s="1"/>
  <c r="K128" i="1"/>
  <c r="K142" i="1" s="1"/>
  <c r="K144" i="1" s="1"/>
  <c r="F128" i="1"/>
  <c r="F142" i="1" s="1"/>
  <c r="F144" i="1" s="1"/>
  <c r="F62" i="1" l="1"/>
  <c r="K52" i="1"/>
  <c r="K51" i="1"/>
  <c r="J52" i="1"/>
  <c r="I52" i="1"/>
  <c r="H52" i="1"/>
  <c r="G52" i="1"/>
  <c r="F52" i="1"/>
  <c r="J51" i="1"/>
  <c r="I51" i="1"/>
  <c r="H51" i="1"/>
  <c r="G51" i="1"/>
  <c r="F51" i="1"/>
  <c r="G42" i="1"/>
  <c r="H42" i="1" s="1"/>
  <c r="I42" i="1" s="1"/>
  <c r="J42" i="1" s="1"/>
  <c r="K42" i="1" s="1"/>
  <c r="G10" i="1" l="1"/>
  <c r="H10" i="1"/>
  <c r="F11" i="1"/>
  <c r="G36" i="1"/>
  <c r="H36" i="1" s="1"/>
  <c r="I36" i="1" s="1"/>
  <c r="J36" i="1" s="1"/>
  <c r="K36" i="1" s="1"/>
  <c r="G30" i="1"/>
  <c r="H30" i="1" s="1"/>
  <c r="I30" i="1" s="1"/>
  <c r="J30" i="1" s="1"/>
  <c r="K30" i="1" s="1"/>
  <c r="H25" i="1"/>
  <c r="H37" i="1" s="1"/>
  <c r="F26" i="1"/>
  <c r="F38" i="1" s="1"/>
  <c r="G26" i="1"/>
  <c r="G38" i="1" s="1"/>
  <c r="H26" i="1"/>
  <c r="H38" i="1" s="1"/>
  <c r="I26" i="1"/>
  <c r="I38" i="1" s="1"/>
  <c r="J26" i="1"/>
  <c r="J38" i="1" s="1"/>
  <c r="K26" i="1"/>
  <c r="K38" i="1" s="1"/>
  <c r="G25" i="1"/>
  <c r="G37" i="1" s="1"/>
  <c r="I25" i="1"/>
  <c r="I37" i="1" s="1"/>
  <c r="J25" i="1"/>
  <c r="J37" i="1" s="1"/>
  <c r="K25" i="1"/>
  <c r="K37" i="1" s="1"/>
  <c r="F25" i="1"/>
  <c r="F37" i="1" s="1"/>
  <c r="H848" i="1"/>
  <c r="F848" i="1"/>
  <c r="G848" i="1"/>
  <c r="G847" i="1"/>
  <c r="H847" i="1"/>
  <c r="I847" i="1"/>
  <c r="J847" i="1"/>
  <c r="K847" i="1"/>
  <c r="F847" i="1"/>
  <c r="G739" i="1" l="1"/>
  <c r="H739" i="1"/>
  <c r="I739" i="1"/>
  <c r="J739" i="1"/>
  <c r="K739" i="1"/>
  <c r="G738" i="1"/>
  <c r="H738" i="1"/>
  <c r="I738" i="1"/>
  <c r="J738" i="1"/>
  <c r="K738" i="1"/>
  <c r="G301" i="1"/>
  <c r="G326" i="1" s="1"/>
  <c r="F301" i="1"/>
  <c r="F326" i="1" s="1"/>
  <c r="H301" i="1"/>
  <c r="H326" i="1" s="1"/>
  <c r="I301" i="1"/>
  <c r="I326" i="1" s="1"/>
  <c r="J301" i="1"/>
  <c r="J326" i="1" s="1"/>
  <c r="K301" i="1"/>
  <c r="K326" i="1" s="1"/>
  <c r="G300" i="1"/>
  <c r="G325" i="1" s="1"/>
  <c r="H300" i="1"/>
  <c r="H325" i="1" s="1"/>
  <c r="I300" i="1"/>
  <c r="I325" i="1" s="1"/>
  <c r="J300" i="1"/>
  <c r="J325" i="1" s="1"/>
  <c r="K300" i="1"/>
  <c r="K325" i="1" s="1"/>
  <c r="F300" i="1"/>
  <c r="F325" i="1" s="1"/>
  <c r="I848" i="1" l="1"/>
  <c r="G104" i="1"/>
  <c r="H104" i="1" s="1"/>
  <c r="I104" i="1" s="1"/>
  <c r="J104" i="1" s="1"/>
  <c r="K104" i="1" s="1"/>
  <c r="F114" i="1"/>
  <c r="F113" i="1"/>
  <c r="K848" i="1" l="1"/>
  <c r="J848" i="1"/>
  <c r="F156" i="1"/>
  <c r="G156" i="1"/>
  <c r="H156" i="1"/>
  <c r="I156" i="1"/>
  <c r="J156" i="1"/>
  <c r="K156" i="1"/>
  <c r="G155" i="1"/>
  <c r="H155" i="1"/>
  <c r="I155" i="1"/>
  <c r="J155" i="1"/>
  <c r="K155" i="1"/>
  <c r="F155" i="1"/>
  <c r="F929" i="1" l="1"/>
  <c r="G929" i="1"/>
  <c r="H929" i="1"/>
  <c r="I929" i="1"/>
  <c r="J929" i="1"/>
  <c r="K929" i="1"/>
  <c r="G928" i="1"/>
  <c r="H928" i="1"/>
  <c r="I928" i="1"/>
  <c r="J928" i="1"/>
  <c r="K928" i="1"/>
  <c r="F928" i="1"/>
  <c r="K965" i="1" l="1"/>
  <c r="J965" i="1"/>
  <c r="I965" i="1"/>
  <c r="H965" i="1"/>
  <c r="G965" i="1"/>
  <c r="F965" i="1"/>
  <c r="K964" i="1"/>
  <c r="J964" i="1"/>
  <c r="I964" i="1"/>
  <c r="H964" i="1"/>
  <c r="G964" i="1"/>
  <c r="F964" i="1"/>
  <c r="G961" i="1"/>
  <c r="H961" i="1" s="1"/>
  <c r="I961" i="1" s="1"/>
  <c r="J961" i="1" s="1"/>
  <c r="K961" i="1" s="1"/>
  <c r="G952" i="1"/>
  <c r="H952" i="1" s="1"/>
  <c r="I952" i="1" s="1"/>
  <c r="J952" i="1" s="1"/>
  <c r="K952" i="1" s="1"/>
  <c r="K947" i="1"/>
  <c r="J947" i="1"/>
  <c r="I947" i="1"/>
  <c r="H947" i="1"/>
  <c r="G947" i="1"/>
  <c r="F947" i="1"/>
  <c r="K946" i="1"/>
  <c r="J946" i="1"/>
  <c r="I946" i="1"/>
  <c r="H946" i="1"/>
  <c r="G946" i="1"/>
  <c r="F946" i="1"/>
  <c r="G943" i="1"/>
  <c r="H943" i="1" s="1"/>
  <c r="I943" i="1" s="1"/>
  <c r="J943" i="1" s="1"/>
  <c r="K943" i="1" s="1"/>
  <c r="K938" i="1"/>
  <c r="J938" i="1"/>
  <c r="I938" i="1"/>
  <c r="H938" i="1"/>
  <c r="G938" i="1"/>
  <c r="F938" i="1"/>
  <c r="K937" i="1"/>
  <c r="J937" i="1"/>
  <c r="I937" i="1"/>
  <c r="H937" i="1"/>
  <c r="G937" i="1"/>
  <c r="F937" i="1"/>
  <c r="G934" i="1"/>
  <c r="H934" i="1" s="1"/>
  <c r="I934" i="1" s="1"/>
  <c r="J934" i="1" s="1"/>
  <c r="K934" i="1" s="1"/>
  <c r="G925" i="1"/>
  <c r="H925" i="1" s="1"/>
  <c r="I925" i="1" s="1"/>
  <c r="J925" i="1" s="1"/>
  <c r="K925" i="1" s="1"/>
  <c r="G916" i="1"/>
  <c r="H916" i="1" s="1"/>
  <c r="I916" i="1" s="1"/>
  <c r="J916" i="1" s="1"/>
  <c r="K916" i="1" s="1"/>
  <c r="K911" i="1"/>
  <c r="J911" i="1"/>
  <c r="I911" i="1"/>
  <c r="H911" i="1"/>
  <c r="G911" i="1"/>
  <c r="F911" i="1"/>
  <c r="K910" i="1"/>
  <c r="J910" i="1"/>
  <c r="I910" i="1"/>
  <c r="H910" i="1"/>
  <c r="G910" i="1"/>
  <c r="F910" i="1"/>
  <c r="G907" i="1"/>
  <c r="H907" i="1" s="1"/>
  <c r="I907" i="1" s="1"/>
  <c r="J907" i="1" s="1"/>
  <c r="K907" i="1" s="1"/>
  <c r="K902" i="1"/>
  <c r="J902" i="1"/>
  <c r="I902" i="1"/>
  <c r="H902" i="1"/>
  <c r="G902" i="1"/>
  <c r="F902" i="1"/>
  <c r="K901" i="1"/>
  <c r="J901" i="1"/>
  <c r="I901" i="1"/>
  <c r="H901" i="1"/>
  <c r="G901" i="1"/>
  <c r="F901" i="1"/>
  <c r="G898" i="1"/>
  <c r="H898" i="1" s="1"/>
  <c r="I898" i="1" s="1"/>
  <c r="J898" i="1" s="1"/>
  <c r="K898" i="1" s="1"/>
  <c r="K893" i="1"/>
  <c r="J893" i="1"/>
  <c r="I893" i="1"/>
  <c r="H893" i="1"/>
  <c r="G893" i="1"/>
  <c r="F893" i="1"/>
  <c r="K892" i="1"/>
  <c r="J892" i="1"/>
  <c r="I892" i="1"/>
  <c r="H892" i="1"/>
  <c r="G892" i="1"/>
  <c r="F892" i="1"/>
  <c r="G889" i="1"/>
  <c r="H889" i="1" s="1"/>
  <c r="I889" i="1" s="1"/>
  <c r="J889" i="1" s="1"/>
  <c r="K889" i="1" s="1"/>
  <c r="K884" i="1"/>
  <c r="J884" i="1"/>
  <c r="I884" i="1"/>
  <c r="H884" i="1"/>
  <c r="G884" i="1"/>
  <c r="F884" i="1"/>
  <c r="K883" i="1"/>
  <c r="J883" i="1"/>
  <c r="I883" i="1"/>
  <c r="H883" i="1"/>
  <c r="G883" i="1"/>
  <c r="F883" i="1"/>
  <c r="G880" i="1"/>
  <c r="H880" i="1" s="1"/>
  <c r="I880" i="1" s="1"/>
  <c r="J880" i="1" s="1"/>
  <c r="K880" i="1" s="1"/>
  <c r="K875" i="1"/>
  <c r="J875" i="1"/>
  <c r="I875" i="1"/>
  <c r="H875" i="1"/>
  <c r="G875" i="1"/>
  <c r="F875" i="1"/>
  <c r="K874" i="1"/>
  <c r="J874" i="1"/>
  <c r="I874" i="1"/>
  <c r="H874" i="1"/>
  <c r="G874" i="1"/>
  <c r="F874" i="1"/>
  <c r="G871" i="1"/>
  <c r="H871" i="1" s="1"/>
  <c r="I871" i="1" s="1"/>
  <c r="J871" i="1" s="1"/>
  <c r="K871" i="1" s="1"/>
  <c r="K866" i="1"/>
  <c r="J866" i="1"/>
  <c r="I866" i="1"/>
  <c r="H866" i="1"/>
  <c r="G866" i="1"/>
  <c r="F866" i="1"/>
  <c r="K865" i="1"/>
  <c r="J865" i="1"/>
  <c r="I865" i="1"/>
  <c r="H865" i="1"/>
  <c r="G865" i="1"/>
  <c r="F865" i="1"/>
  <c r="G862" i="1"/>
  <c r="H862" i="1" s="1"/>
  <c r="I862" i="1" s="1"/>
  <c r="J862" i="1" s="1"/>
  <c r="K862" i="1" s="1"/>
  <c r="K857" i="1"/>
  <c r="J857" i="1"/>
  <c r="I857" i="1"/>
  <c r="H857" i="1"/>
  <c r="G857" i="1"/>
  <c r="F857" i="1"/>
  <c r="K856" i="1"/>
  <c r="J856" i="1"/>
  <c r="I856" i="1"/>
  <c r="H856" i="1"/>
  <c r="G856" i="1"/>
  <c r="F856" i="1"/>
  <c r="F917" i="1" s="1"/>
  <c r="G853" i="1"/>
  <c r="H853" i="1" s="1"/>
  <c r="I853" i="1" s="1"/>
  <c r="J853" i="1" s="1"/>
  <c r="K853" i="1" s="1"/>
  <c r="G836" i="1"/>
  <c r="H836" i="1" s="1"/>
  <c r="I836" i="1" s="1"/>
  <c r="J836" i="1" s="1"/>
  <c r="K836" i="1" s="1"/>
  <c r="G817" i="1"/>
  <c r="H817" i="1" s="1"/>
  <c r="I817" i="1" s="1"/>
  <c r="J817" i="1" s="1"/>
  <c r="K817" i="1" s="1"/>
  <c r="G808" i="1"/>
  <c r="H808" i="1" s="1"/>
  <c r="I808" i="1" s="1"/>
  <c r="J808" i="1" s="1"/>
  <c r="K808" i="1" s="1"/>
  <c r="K803" i="1"/>
  <c r="J803" i="1"/>
  <c r="I803" i="1"/>
  <c r="H803" i="1"/>
  <c r="G803" i="1"/>
  <c r="F803" i="1"/>
  <c r="F810" i="1" s="1"/>
  <c r="F812" i="1" s="1"/>
  <c r="K802" i="1"/>
  <c r="J802" i="1"/>
  <c r="I802" i="1"/>
  <c r="H802" i="1"/>
  <c r="G802" i="1"/>
  <c r="F802" i="1"/>
  <c r="F809" i="1" s="1"/>
  <c r="F811" i="1" s="1"/>
  <c r="G799" i="1"/>
  <c r="H799" i="1" s="1"/>
  <c r="I799" i="1" s="1"/>
  <c r="J799" i="1" s="1"/>
  <c r="K799" i="1" s="1"/>
  <c r="G794" i="1"/>
  <c r="H794" i="1"/>
  <c r="I794" i="1"/>
  <c r="J794" i="1"/>
  <c r="K794" i="1"/>
  <c r="G793" i="1"/>
  <c r="H793" i="1"/>
  <c r="I793" i="1"/>
  <c r="J793" i="1"/>
  <c r="K793" i="1"/>
  <c r="G784" i="1"/>
  <c r="H784" i="1" s="1"/>
  <c r="I784" i="1" s="1"/>
  <c r="J784" i="1" s="1"/>
  <c r="K784" i="1" s="1"/>
  <c r="G773" i="1"/>
  <c r="H773" i="1" s="1"/>
  <c r="I773" i="1" s="1"/>
  <c r="J773" i="1" s="1"/>
  <c r="K773" i="1" s="1"/>
  <c r="G764" i="1"/>
  <c r="H764" i="1" s="1"/>
  <c r="I764" i="1" s="1"/>
  <c r="J764" i="1" s="1"/>
  <c r="K764" i="1" s="1"/>
  <c r="G753" i="1"/>
  <c r="H753" i="1" s="1"/>
  <c r="I753" i="1" s="1"/>
  <c r="J753" i="1" s="1"/>
  <c r="K753" i="1" s="1"/>
  <c r="K748" i="1"/>
  <c r="K766" i="1" s="1"/>
  <c r="J748" i="1"/>
  <c r="J766" i="1" s="1"/>
  <c r="I748" i="1"/>
  <c r="I766" i="1" s="1"/>
  <c r="H748" i="1"/>
  <c r="H766" i="1" s="1"/>
  <c r="G748" i="1"/>
  <c r="G766" i="1" s="1"/>
  <c r="F748" i="1"/>
  <c r="F766" i="1" s="1"/>
  <c r="K747" i="1"/>
  <c r="K765" i="1" s="1"/>
  <c r="J747" i="1"/>
  <c r="J765" i="1" s="1"/>
  <c r="I747" i="1"/>
  <c r="I765" i="1" s="1"/>
  <c r="H747" i="1"/>
  <c r="H765" i="1" s="1"/>
  <c r="G747" i="1"/>
  <c r="G765" i="1" s="1"/>
  <c r="F747" i="1"/>
  <c r="F765" i="1" s="1"/>
  <c r="G744" i="1"/>
  <c r="H744" i="1" s="1"/>
  <c r="I744" i="1" s="1"/>
  <c r="J744" i="1" s="1"/>
  <c r="K744" i="1" s="1"/>
  <c r="G727" i="1"/>
  <c r="H727" i="1" s="1"/>
  <c r="I727" i="1" s="1"/>
  <c r="J727" i="1" s="1"/>
  <c r="K727" i="1" s="1"/>
  <c r="K722" i="1"/>
  <c r="J722" i="1"/>
  <c r="I722" i="1"/>
  <c r="H722" i="1"/>
  <c r="G722" i="1"/>
  <c r="F722" i="1"/>
  <c r="K721" i="1"/>
  <c r="J721" i="1"/>
  <c r="I721" i="1"/>
  <c r="H721" i="1"/>
  <c r="G721" i="1"/>
  <c r="F721" i="1"/>
  <c r="G718" i="1"/>
  <c r="H718" i="1" s="1"/>
  <c r="I718" i="1" s="1"/>
  <c r="J718" i="1" s="1"/>
  <c r="K718" i="1" s="1"/>
  <c r="G707" i="1"/>
  <c r="H707" i="1" s="1"/>
  <c r="I707" i="1" s="1"/>
  <c r="J707" i="1" s="1"/>
  <c r="K707" i="1" s="1"/>
  <c r="K702" i="1"/>
  <c r="J702" i="1"/>
  <c r="I702" i="1"/>
  <c r="H702" i="1"/>
  <c r="G702" i="1"/>
  <c r="F702" i="1"/>
  <c r="K701" i="1"/>
  <c r="J701" i="1"/>
  <c r="I701" i="1"/>
  <c r="H701" i="1"/>
  <c r="G701" i="1"/>
  <c r="F701" i="1"/>
  <c r="G698" i="1"/>
  <c r="H698" i="1" s="1"/>
  <c r="I698" i="1" s="1"/>
  <c r="J698" i="1" s="1"/>
  <c r="K698" i="1" s="1"/>
  <c r="K693" i="1"/>
  <c r="J693" i="1"/>
  <c r="I693" i="1"/>
  <c r="H693" i="1"/>
  <c r="G693" i="1"/>
  <c r="F693" i="1"/>
  <c r="K692" i="1"/>
  <c r="J692" i="1"/>
  <c r="I692" i="1"/>
  <c r="H692" i="1"/>
  <c r="G692" i="1"/>
  <c r="F692" i="1"/>
  <c r="G689" i="1"/>
  <c r="H689" i="1" s="1"/>
  <c r="I689" i="1" s="1"/>
  <c r="J689" i="1" s="1"/>
  <c r="K689" i="1" s="1"/>
  <c r="G684" i="1"/>
  <c r="H684" i="1"/>
  <c r="I684" i="1"/>
  <c r="J684" i="1"/>
  <c r="K684" i="1"/>
  <c r="F684" i="1"/>
  <c r="F683" i="1"/>
  <c r="K683" i="1"/>
  <c r="J683" i="1"/>
  <c r="I683" i="1"/>
  <c r="H683" i="1"/>
  <c r="G683" i="1"/>
  <c r="G670" i="1"/>
  <c r="H670" i="1" s="1"/>
  <c r="I670" i="1" s="1"/>
  <c r="J670" i="1" s="1"/>
  <c r="K670" i="1" s="1"/>
  <c r="K665" i="1"/>
  <c r="J665" i="1"/>
  <c r="I665" i="1"/>
  <c r="H665" i="1"/>
  <c r="G665" i="1"/>
  <c r="F665" i="1"/>
  <c r="K664" i="1"/>
  <c r="J664" i="1"/>
  <c r="I664" i="1"/>
  <c r="H664" i="1"/>
  <c r="G664" i="1"/>
  <c r="F664" i="1"/>
  <c r="G661" i="1"/>
  <c r="H661" i="1" s="1"/>
  <c r="I661" i="1" s="1"/>
  <c r="J661" i="1" s="1"/>
  <c r="K661" i="1" s="1"/>
  <c r="G652" i="1"/>
  <c r="H652" i="1" s="1"/>
  <c r="I652" i="1" s="1"/>
  <c r="J652" i="1" s="1"/>
  <c r="K652" i="1" s="1"/>
  <c r="K647" i="1"/>
  <c r="J647" i="1"/>
  <c r="I647" i="1"/>
  <c r="H647" i="1"/>
  <c r="G647" i="1"/>
  <c r="F647" i="1"/>
  <c r="K646" i="1"/>
  <c r="J646" i="1"/>
  <c r="I646" i="1"/>
  <c r="H646" i="1"/>
  <c r="G646" i="1"/>
  <c r="F646" i="1"/>
  <c r="G643" i="1"/>
  <c r="H643" i="1" s="1"/>
  <c r="I643" i="1" s="1"/>
  <c r="J643" i="1" s="1"/>
  <c r="K643" i="1" s="1"/>
  <c r="K638" i="1"/>
  <c r="J638" i="1"/>
  <c r="I638" i="1"/>
  <c r="H638" i="1"/>
  <c r="G638" i="1"/>
  <c r="F638" i="1"/>
  <c r="K637" i="1"/>
  <c r="J637" i="1"/>
  <c r="I637" i="1"/>
  <c r="H637" i="1"/>
  <c r="G637" i="1"/>
  <c r="F637" i="1"/>
  <c r="G634" i="1"/>
  <c r="H634" i="1" s="1"/>
  <c r="I634" i="1" s="1"/>
  <c r="J634" i="1" s="1"/>
  <c r="K634" i="1" s="1"/>
  <c r="F628" i="1"/>
  <c r="G628" i="1"/>
  <c r="H628" i="1"/>
  <c r="I628" i="1"/>
  <c r="J628" i="1"/>
  <c r="K628" i="1"/>
  <c r="K629" i="1"/>
  <c r="J629" i="1"/>
  <c r="I629" i="1"/>
  <c r="H629" i="1"/>
  <c r="G629" i="1"/>
  <c r="F629" i="1"/>
  <c r="G625" i="1"/>
  <c r="H625" i="1" s="1"/>
  <c r="I625" i="1" s="1"/>
  <c r="J625" i="1" s="1"/>
  <c r="K625" i="1" s="1"/>
  <c r="G620" i="1"/>
  <c r="H620" i="1"/>
  <c r="I620" i="1"/>
  <c r="J620" i="1"/>
  <c r="K620" i="1"/>
  <c r="F620" i="1"/>
  <c r="G619" i="1"/>
  <c r="H619" i="1"/>
  <c r="I619" i="1"/>
  <c r="J619" i="1"/>
  <c r="K619" i="1"/>
  <c r="F619" i="1"/>
  <c r="G612" i="1"/>
  <c r="H612" i="1" s="1"/>
  <c r="I612" i="1" s="1"/>
  <c r="J612" i="1" s="1"/>
  <c r="K612" i="1" s="1"/>
  <c r="G593" i="1"/>
  <c r="H593" i="1" s="1"/>
  <c r="I593" i="1" s="1"/>
  <c r="J593" i="1" s="1"/>
  <c r="K593" i="1" s="1"/>
  <c r="G567" i="1"/>
  <c r="H567" i="1" s="1"/>
  <c r="I567" i="1" s="1"/>
  <c r="J567" i="1" s="1"/>
  <c r="K567" i="1" s="1"/>
  <c r="G554" i="1"/>
  <c r="H554" i="1" s="1"/>
  <c r="I554" i="1" s="1"/>
  <c r="J554" i="1" s="1"/>
  <c r="K554" i="1" s="1"/>
  <c r="G549" i="1"/>
  <c r="H549" i="1"/>
  <c r="I549" i="1"/>
  <c r="J549" i="1"/>
  <c r="K549" i="1"/>
  <c r="F549" i="1"/>
  <c r="G548" i="1"/>
  <c r="H548" i="1"/>
  <c r="I548" i="1"/>
  <c r="J548" i="1"/>
  <c r="K548" i="1"/>
  <c r="F548" i="1"/>
  <c r="G541" i="1"/>
  <c r="H541" i="1" s="1"/>
  <c r="I541" i="1" s="1"/>
  <c r="J541" i="1" s="1"/>
  <c r="K541" i="1" s="1"/>
  <c r="G526" i="1"/>
  <c r="H526" i="1" s="1"/>
  <c r="I526" i="1" s="1"/>
  <c r="J526" i="1" s="1"/>
  <c r="K526" i="1" s="1"/>
  <c r="G484" i="1"/>
  <c r="H484" i="1" s="1"/>
  <c r="I484" i="1" s="1"/>
  <c r="J484" i="1" s="1"/>
  <c r="K484" i="1" s="1"/>
  <c r="G475" i="1"/>
  <c r="H475" i="1" s="1"/>
  <c r="I475" i="1" s="1"/>
  <c r="J475" i="1" s="1"/>
  <c r="K475" i="1" s="1"/>
  <c r="K463" i="1"/>
  <c r="J463" i="1"/>
  <c r="I463" i="1"/>
  <c r="H463" i="1"/>
  <c r="G463" i="1"/>
  <c r="F463" i="1"/>
  <c r="K462" i="1"/>
  <c r="J462" i="1"/>
  <c r="I462" i="1"/>
  <c r="H462" i="1"/>
  <c r="G462" i="1"/>
  <c r="G459" i="1"/>
  <c r="H459" i="1" s="1"/>
  <c r="I459" i="1" s="1"/>
  <c r="J459" i="1" s="1"/>
  <c r="K459" i="1" s="1"/>
  <c r="K454" i="1"/>
  <c r="J454" i="1"/>
  <c r="I454" i="1"/>
  <c r="H454" i="1"/>
  <c r="G454" i="1"/>
  <c r="F454" i="1"/>
  <c r="K453" i="1"/>
  <c r="J453" i="1"/>
  <c r="I453" i="1"/>
  <c r="H453" i="1"/>
  <c r="G453" i="1"/>
  <c r="F453" i="1"/>
  <c r="G450" i="1"/>
  <c r="H450" i="1" s="1"/>
  <c r="I450" i="1" s="1"/>
  <c r="J450" i="1" s="1"/>
  <c r="K450" i="1" s="1"/>
  <c r="G445" i="1"/>
  <c r="H445" i="1"/>
  <c r="I445" i="1"/>
  <c r="J445" i="1"/>
  <c r="K445" i="1"/>
  <c r="F445" i="1"/>
  <c r="G444" i="1"/>
  <c r="H444" i="1"/>
  <c r="I444" i="1"/>
  <c r="J444" i="1"/>
  <c r="K444" i="1"/>
  <c r="F444" i="1"/>
  <c r="G439" i="1"/>
  <c r="H439" i="1" s="1"/>
  <c r="I439" i="1" s="1"/>
  <c r="J439" i="1" s="1"/>
  <c r="K439" i="1" s="1"/>
  <c r="K434" i="1"/>
  <c r="J434" i="1"/>
  <c r="I434" i="1"/>
  <c r="H434" i="1"/>
  <c r="G434" i="1"/>
  <c r="F434" i="1"/>
  <c r="K433" i="1"/>
  <c r="J433" i="1"/>
  <c r="I433" i="1"/>
  <c r="H433" i="1"/>
  <c r="G433" i="1"/>
  <c r="F433" i="1"/>
  <c r="G430" i="1"/>
  <c r="H430" i="1" s="1"/>
  <c r="I430" i="1" s="1"/>
  <c r="J430" i="1" s="1"/>
  <c r="K430" i="1" s="1"/>
  <c r="G375" i="1"/>
  <c r="H375" i="1" s="1"/>
  <c r="I375" i="1" s="1"/>
  <c r="J375" i="1" s="1"/>
  <c r="K375" i="1" s="1"/>
  <c r="G366" i="1"/>
  <c r="H366" i="1" s="1"/>
  <c r="I366" i="1" s="1"/>
  <c r="J366" i="1" s="1"/>
  <c r="K366" i="1" s="1"/>
  <c r="K361" i="1"/>
  <c r="J361" i="1"/>
  <c r="I361" i="1"/>
  <c r="H361" i="1"/>
  <c r="G361" i="1"/>
  <c r="F361" i="1"/>
  <c r="K360" i="1"/>
  <c r="J360" i="1"/>
  <c r="I360" i="1"/>
  <c r="H360" i="1"/>
  <c r="G360" i="1"/>
  <c r="F360" i="1"/>
  <c r="G357" i="1"/>
  <c r="H357" i="1" s="1"/>
  <c r="I357" i="1" s="1"/>
  <c r="J357" i="1" s="1"/>
  <c r="K357" i="1" s="1"/>
  <c r="G352" i="1"/>
  <c r="H352" i="1"/>
  <c r="I352" i="1"/>
  <c r="J352" i="1"/>
  <c r="K352" i="1"/>
  <c r="F352" i="1"/>
  <c r="G351" i="1"/>
  <c r="H351" i="1"/>
  <c r="I351" i="1"/>
  <c r="J351" i="1"/>
  <c r="K351" i="1"/>
  <c r="F351" i="1"/>
  <c r="G344" i="1"/>
  <c r="H344" i="1" s="1"/>
  <c r="I344" i="1" s="1"/>
  <c r="J344" i="1" s="1"/>
  <c r="K344" i="1" s="1"/>
  <c r="G333" i="1"/>
  <c r="H333" i="1" s="1"/>
  <c r="I333" i="1" s="1"/>
  <c r="J333" i="1" s="1"/>
  <c r="K333" i="1" s="1"/>
  <c r="G324" i="1"/>
  <c r="H324" i="1" s="1"/>
  <c r="I324" i="1" s="1"/>
  <c r="J324" i="1" s="1"/>
  <c r="K324" i="1" s="1"/>
  <c r="G315" i="1"/>
  <c r="H315" i="1" s="1"/>
  <c r="I315" i="1" s="1"/>
  <c r="J315" i="1" s="1"/>
  <c r="K315" i="1" s="1"/>
  <c r="H654" i="1" l="1"/>
  <c r="J809" i="1"/>
  <c r="J811" i="1" s="1"/>
  <c r="H810" i="1"/>
  <c r="H812" i="1" s="1"/>
  <c r="F477" i="1"/>
  <c r="I476" i="1"/>
  <c r="G477" i="1"/>
  <c r="K477" i="1"/>
  <c r="H476" i="1"/>
  <c r="F476" i="1"/>
  <c r="J476" i="1"/>
  <c r="H477" i="1"/>
  <c r="J654" i="1"/>
  <c r="J656" i="1" s="1"/>
  <c r="J477" i="1"/>
  <c r="G476" i="1"/>
  <c r="K476" i="1"/>
  <c r="I477" i="1"/>
  <c r="G809" i="1"/>
  <c r="G811" i="1" s="1"/>
  <c r="K809" i="1"/>
  <c r="K811" i="1" s="1"/>
  <c r="I810" i="1"/>
  <c r="I812" i="1" s="1"/>
  <c r="F653" i="1"/>
  <c r="F655" i="1" s="1"/>
  <c r="H653" i="1"/>
  <c r="F708" i="1"/>
  <c r="F710" i="1" s="1"/>
  <c r="J708" i="1"/>
  <c r="J710" i="1" s="1"/>
  <c r="H809" i="1"/>
  <c r="H811" i="1" s="1"/>
  <c r="J810" i="1"/>
  <c r="J812" i="1" s="1"/>
  <c r="K653" i="1"/>
  <c r="G653" i="1"/>
  <c r="G655" i="1" s="1"/>
  <c r="I809" i="1"/>
  <c r="I811" i="1" s="1"/>
  <c r="G810" i="1"/>
  <c r="G812" i="1" s="1"/>
  <c r="K810" i="1"/>
  <c r="K812" i="1" s="1"/>
  <c r="H709" i="1"/>
  <c r="H711" i="1" s="1"/>
  <c r="G708" i="1"/>
  <c r="G710" i="1" s="1"/>
  <c r="I709" i="1"/>
  <c r="I711" i="1" s="1"/>
  <c r="J653" i="1"/>
  <c r="J655" i="1" s="1"/>
  <c r="F654" i="1"/>
  <c r="H708" i="1"/>
  <c r="H710" i="1" s="1"/>
  <c r="F709" i="1"/>
  <c r="F711" i="1" s="1"/>
  <c r="J709" i="1"/>
  <c r="J711" i="1" s="1"/>
  <c r="I654" i="1"/>
  <c r="I656" i="1" s="1"/>
  <c r="K708" i="1"/>
  <c r="K710" i="1" s="1"/>
  <c r="I653" i="1"/>
  <c r="I655" i="1" s="1"/>
  <c r="K654" i="1"/>
  <c r="K656" i="1" s="1"/>
  <c r="G654" i="1"/>
  <c r="G656" i="1" s="1"/>
  <c r="I708" i="1"/>
  <c r="I710" i="1" s="1"/>
  <c r="G709" i="1"/>
  <c r="G711" i="1" s="1"/>
  <c r="K709" i="1"/>
  <c r="K711" i="1" s="1"/>
  <c r="F919" i="1"/>
  <c r="J917" i="1"/>
  <c r="J919" i="1" s="1"/>
  <c r="H918" i="1"/>
  <c r="H920" i="1" s="1"/>
  <c r="F954" i="1"/>
  <c r="F956" i="1" s="1"/>
  <c r="G917" i="1"/>
  <c r="G919" i="1" s="1"/>
  <c r="K917" i="1"/>
  <c r="K919" i="1" s="1"/>
  <c r="I918" i="1"/>
  <c r="I920" i="1" s="1"/>
  <c r="H917" i="1"/>
  <c r="H919" i="1" s="1"/>
  <c r="F918" i="1"/>
  <c r="F920" i="1" s="1"/>
  <c r="J918" i="1"/>
  <c r="J920" i="1" s="1"/>
  <c r="I917" i="1"/>
  <c r="I919" i="1" s="1"/>
  <c r="G918" i="1"/>
  <c r="G920" i="1" s="1"/>
  <c r="K918" i="1"/>
  <c r="K920" i="1" s="1"/>
  <c r="H367" i="1"/>
  <c r="H369" i="1" s="1"/>
  <c r="H655" i="1"/>
  <c r="F368" i="1"/>
  <c r="F370" i="1" s="1"/>
  <c r="J368" i="1"/>
  <c r="J370" i="1" s="1"/>
  <c r="J954" i="1"/>
  <c r="J956" i="1" s="1"/>
  <c r="K655" i="1"/>
  <c r="I367" i="1"/>
  <c r="I369" i="1" s="1"/>
  <c r="K368" i="1"/>
  <c r="K370" i="1" s="1"/>
  <c r="F367" i="1"/>
  <c r="F369" i="1" s="1"/>
  <c r="J367" i="1"/>
  <c r="J369" i="1" s="1"/>
  <c r="H368" i="1"/>
  <c r="H370" i="1" s="1"/>
  <c r="G368" i="1"/>
  <c r="G370" i="1" s="1"/>
  <c r="G367" i="1"/>
  <c r="G369" i="1" s="1"/>
  <c r="K367" i="1"/>
  <c r="K369" i="1" s="1"/>
  <c r="I368" i="1"/>
  <c r="I370" i="1" s="1"/>
  <c r="H953" i="1"/>
  <c r="H955" i="1" s="1"/>
  <c r="I953" i="1"/>
  <c r="I955" i="1" s="1"/>
  <c r="G954" i="1"/>
  <c r="G956" i="1" s="1"/>
  <c r="K954" i="1"/>
  <c r="K956" i="1" s="1"/>
  <c r="F953" i="1"/>
  <c r="F955" i="1" s="1"/>
  <c r="J953" i="1"/>
  <c r="J955" i="1" s="1"/>
  <c r="H954" i="1"/>
  <c r="H956" i="1" s="1"/>
  <c r="G953" i="1"/>
  <c r="G955" i="1" s="1"/>
  <c r="K953" i="1"/>
  <c r="K955" i="1" s="1"/>
  <c r="I954" i="1"/>
  <c r="I956" i="1" s="1"/>
  <c r="F656" i="1"/>
  <c r="H656" i="1"/>
  <c r="G306" i="1"/>
  <c r="H306" i="1" s="1"/>
  <c r="I306" i="1" s="1"/>
  <c r="J306" i="1" s="1"/>
  <c r="K306" i="1" s="1"/>
  <c r="G295" i="1"/>
  <c r="H295" i="1" s="1"/>
  <c r="I295" i="1" s="1"/>
  <c r="J295" i="1" s="1"/>
  <c r="K295" i="1" s="1"/>
  <c r="G286" i="1"/>
  <c r="H286" i="1" s="1"/>
  <c r="I286" i="1" s="1"/>
  <c r="J286" i="1" s="1"/>
  <c r="K286" i="1" s="1"/>
  <c r="F289" i="1"/>
  <c r="G289" i="1"/>
  <c r="H289" i="1"/>
  <c r="I289" i="1"/>
  <c r="J289" i="1"/>
  <c r="K289" i="1"/>
  <c r="F290" i="1"/>
  <c r="G290" i="1"/>
  <c r="H290" i="1"/>
  <c r="I290" i="1"/>
  <c r="J290" i="1"/>
  <c r="K290" i="1"/>
  <c r="K281" i="1"/>
  <c r="J281" i="1"/>
  <c r="I281" i="1"/>
  <c r="H281" i="1"/>
  <c r="G281" i="1"/>
  <c r="F281" i="1"/>
  <c r="K280" i="1"/>
  <c r="J280" i="1"/>
  <c r="I280" i="1"/>
  <c r="H280" i="1"/>
  <c r="G280" i="1"/>
  <c r="F280" i="1"/>
  <c r="G277" i="1"/>
  <c r="H277" i="1" s="1"/>
  <c r="I277" i="1" s="1"/>
  <c r="J277" i="1" s="1"/>
  <c r="K277" i="1" s="1"/>
  <c r="G268" i="1"/>
  <c r="H268" i="1" s="1"/>
  <c r="I268" i="1" s="1"/>
  <c r="J268" i="1" s="1"/>
  <c r="K268" i="1" s="1"/>
  <c r="K263" i="1"/>
  <c r="J263" i="1"/>
  <c r="I263" i="1"/>
  <c r="H263" i="1"/>
  <c r="G263" i="1"/>
  <c r="F263" i="1"/>
  <c r="K262" i="1"/>
  <c r="J262" i="1"/>
  <c r="I262" i="1"/>
  <c r="H262" i="1"/>
  <c r="G262" i="1"/>
  <c r="F262" i="1"/>
  <c r="G259" i="1"/>
  <c r="H259" i="1" s="1"/>
  <c r="I259" i="1" s="1"/>
  <c r="J259" i="1" s="1"/>
  <c r="K259" i="1" s="1"/>
  <c r="K254" i="1"/>
  <c r="J254" i="1"/>
  <c r="I254" i="1"/>
  <c r="H254" i="1"/>
  <c r="G254" i="1"/>
  <c r="F254" i="1"/>
  <c r="K253" i="1"/>
  <c r="J253" i="1"/>
  <c r="I253" i="1"/>
  <c r="H253" i="1"/>
  <c r="G253" i="1"/>
  <c r="F253" i="1"/>
  <c r="G250" i="1"/>
  <c r="H250" i="1" s="1"/>
  <c r="I250" i="1" s="1"/>
  <c r="J250" i="1" s="1"/>
  <c r="K250" i="1" s="1"/>
  <c r="K245" i="1"/>
  <c r="J245" i="1"/>
  <c r="I245" i="1"/>
  <c r="H245" i="1"/>
  <c r="G245" i="1"/>
  <c r="F245" i="1"/>
  <c r="K244" i="1"/>
  <c r="J244" i="1"/>
  <c r="I244" i="1"/>
  <c r="H244" i="1"/>
  <c r="G244" i="1"/>
  <c r="F244" i="1"/>
  <c r="G241" i="1"/>
  <c r="H241" i="1" s="1"/>
  <c r="I241" i="1" s="1"/>
  <c r="J241" i="1" s="1"/>
  <c r="K241" i="1" s="1"/>
  <c r="F235" i="1"/>
  <c r="G221" i="1"/>
  <c r="H221" i="1"/>
  <c r="I221" i="1"/>
  <c r="J221" i="1"/>
  <c r="K221" i="1"/>
  <c r="F221" i="1"/>
  <c r="G220" i="1"/>
  <c r="H220" i="1"/>
  <c r="I220" i="1"/>
  <c r="J220" i="1"/>
  <c r="K220" i="1"/>
  <c r="F220" i="1"/>
  <c r="G226" i="1"/>
  <c r="H226" i="1" s="1"/>
  <c r="I226" i="1" s="1"/>
  <c r="J226" i="1" s="1"/>
  <c r="K226" i="1" s="1"/>
  <c r="G213" i="1"/>
  <c r="H213" i="1" s="1"/>
  <c r="I213" i="1" s="1"/>
  <c r="J213" i="1" s="1"/>
  <c r="K213" i="1" s="1"/>
  <c r="G208" i="1"/>
  <c r="H208" i="1"/>
  <c r="I208" i="1"/>
  <c r="J208" i="1"/>
  <c r="K208" i="1"/>
  <c r="F208" i="1"/>
  <c r="G207" i="1"/>
  <c r="H207" i="1"/>
  <c r="I207" i="1"/>
  <c r="J207" i="1"/>
  <c r="K207" i="1"/>
  <c r="F207" i="1"/>
  <c r="G188" i="1"/>
  <c r="H188" i="1" s="1"/>
  <c r="I188" i="1" s="1"/>
  <c r="J188" i="1" s="1"/>
  <c r="K188" i="1" s="1"/>
  <c r="G179" i="1"/>
  <c r="H179" i="1" s="1"/>
  <c r="I179" i="1" s="1"/>
  <c r="J179" i="1" s="1"/>
  <c r="K179" i="1" s="1"/>
  <c r="G174" i="1"/>
  <c r="H174" i="1"/>
  <c r="I174" i="1"/>
  <c r="J174" i="1"/>
  <c r="K174" i="1"/>
  <c r="F174" i="1"/>
  <c r="G173" i="1"/>
  <c r="H173" i="1"/>
  <c r="I173" i="1"/>
  <c r="J173" i="1"/>
  <c r="K173" i="1"/>
  <c r="F173" i="1"/>
  <c r="G170" i="1"/>
  <c r="H170" i="1" s="1"/>
  <c r="I170" i="1" s="1"/>
  <c r="J170" i="1" s="1"/>
  <c r="K170" i="1" s="1"/>
  <c r="G165" i="1"/>
  <c r="H165" i="1"/>
  <c r="I165" i="1"/>
  <c r="J165" i="1"/>
  <c r="K165" i="1"/>
  <c r="F165" i="1"/>
  <c r="G164" i="1"/>
  <c r="H164" i="1"/>
  <c r="I164" i="1"/>
  <c r="J164" i="1"/>
  <c r="K164" i="1"/>
  <c r="F164" i="1"/>
  <c r="F180" i="1" s="1"/>
  <c r="G161" i="1"/>
  <c r="H161" i="1" s="1"/>
  <c r="I161" i="1" s="1"/>
  <c r="J161" i="1" s="1"/>
  <c r="K161" i="1" s="1"/>
  <c r="G150" i="1"/>
  <c r="H150" i="1" s="1"/>
  <c r="I150" i="1" s="1"/>
  <c r="J150" i="1" s="1"/>
  <c r="K150" i="1" s="1"/>
  <c r="F116" i="1"/>
  <c r="F115" i="1"/>
  <c r="G121" i="1"/>
  <c r="H121" i="1" s="1"/>
  <c r="I121" i="1" s="1"/>
  <c r="J121" i="1" s="1"/>
  <c r="K121" i="1" s="1"/>
  <c r="G112" i="1"/>
  <c r="H112" i="1" s="1"/>
  <c r="I112" i="1" s="1"/>
  <c r="J112" i="1" s="1"/>
  <c r="K112" i="1" s="1"/>
  <c r="K180" i="1" l="1"/>
  <c r="K182" i="1" s="1"/>
  <c r="G180" i="1"/>
  <c r="G182" i="1" s="1"/>
  <c r="I181" i="1"/>
  <c r="I183" i="1" s="1"/>
  <c r="I180" i="1"/>
  <c r="I182" i="1" s="1"/>
  <c r="K181" i="1"/>
  <c r="K183" i="1" s="1"/>
  <c r="F182" i="1"/>
  <c r="H180" i="1"/>
  <c r="H182" i="1" s="1"/>
  <c r="J181" i="1"/>
  <c r="J183" i="1" s="1"/>
  <c r="J180" i="1"/>
  <c r="J182" i="1" s="1"/>
  <c r="F181" i="1"/>
  <c r="F183" i="1" s="1"/>
  <c r="H181" i="1"/>
  <c r="H183" i="1" s="1"/>
  <c r="G181" i="1"/>
  <c r="G183" i="1" s="1"/>
  <c r="G100" i="1"/>
  <c r="G114" i="1" s="1"/>
  <c r="G116" i="1" s="1"/>
  <c r="H100" i="1"/>
  <c r="H114" i="1" s="1"/>
  <c r="H116" i="1" s="1"/>
  <c r="I100" i="1"/>
  <c r="I114" i="1" s="1"/>
  <c r="I116" i="1" s="1"/>
  <c r="J100" i="1"/>
  <c r="J114" i="1" s="1"/>
  <c r="J116" i="1" s="1"/>
  <c r="K100" i="1"/>
  <c r="K114" i="1" s="1"/>
  <c r="K116" i="1" s="1"/>
  <c r="G99" i="1"/>
  <c r="G113" i="1" s="1"/>
  <c r="G115" i="1" s="1"/>
  <c r="H99" i="1"/>
  <c r="H113" i="1" s="1"/>
  <c r="H115" i="1" s="1"/>
  <c r="I99" i="1"/>
  <c r="I113" i="1" s="1"/>
  <c r="I115" i="1" s="1"/>
  <c r="J99" i="1"/>
  <c r="J113" i="1" s="1"/>
  <c r="J115" i="1" s="1"/>
  <c r="K99" i="1"/>
  <c r="K113" i="1" s="1"/>
  <c r="K115" i="1" s="1"/>
  <c r="G92" i="1" l="1"/>
  <c r="H92" i="1" s="1"/>
  <c r="I92" i="1" s="1"/>
  <c r="J92" i="1" s="1"/>
  <c r="K92" i="1" s="1"/>
  <c r="K74" i="1"/>
  <c r="K86" i="1" s="1"/>
  <c r="J74" i="1"/>
  <c r="J86" i="1" s="1"/>
  <c r="I74" i="1"/>
  <c r="I86" i="1" s="1"/>
  <c r="H74" i="1"/>
  <c r="H86" i="1" s="1"/>
  <c r="G74" i="1"/>
  <c r="G86" i="1" s="1"/>
  <c r="F74" i="1"/>
  <c r="F86" i="1" s="1"/>
  <c r="K73" i="1"/>
  <c r="K85" i="1" s="1"/>
  <c r="J73" i="1"/>
  <c r="J85" i="1" s="1"/>
  <c r="I73" i="1"/>
  <c r="I85" i="1" s="1"/>
  <c r="H73" i="1"/>
  <c r="H85" i="1" s="1"/>
  <c r="G73" i="1"/>
  <c r="G85" i="1" s="1"/>
  <c r="F73" i="1"/>
  <c r="F85" i="1" s="1"/>
  <c r="G68" i="1"/>
  <c r="H68" i="1" s="1"/>
  <c r="I68" i="1" s="1"/>
  <c r="J68" i="1" s="1"/>
  <c r="K68" i="1" s="1"/>
  <c r="G57" i="1"/>
  <c r="H57" i="1" s="1"/>
  <c r="I57" i="1" s="1"/>
  <c r="J57" i="1" s="1"/>
  <c r="K57" i="1" s="1"/>
  <c r="K11" i="1"/>
  <c r="J11" i="1"/>
  <c r="I11" i="1"/>
  <c r="H11" i="1"/>
  <c r="G11" i="1"/>
  <c r="K10" i="1"/>
  <c r="J10" i="1"/>
  <c r="I10" i="1"/>
  <c r="F10" i="1"/>
  <c r="G7" i="1"/>
  <c r="H7" i="1" s="1"/>
  <c r="I7" i="1" s="1"/>
  <c r="J7" i="1" s="1"/>
  <c r="K7" i="1" s="1"/>
  <c r="G16" i="1" l="1"/>
  <c r="H16" i="1" s="1"/>
  <c r="I16" i="1" s="1"/>
  <c r="J16" i="1" s="1"/>
  <c r="K16" i="1" s="1"/>
</calcChain>
</file>

<file path=xl/sharedStrings.xml><?xml version="1.0" encoding="utf-8"?>
<sst xmlns="http://schemas.openxmlformats.org/spreadsheetml/2006/main" count="1946" uniqueCount="267">
  <si>
    <t>DATOS GENERALES</t>
  </si>
  <si>
    <t>VERT. 1</t>
  </si>
  <si>
    <t>Ton/año</t>
  </si>
  <si>
    <t xml:space="preserve">Carga Contaminante generada DBO </t>
  </si>
  <si>
    <t>VERT. 2</t>
  </si>
  <si>
    <t xml:space="preserve">Carga Contaminante generada SST </t>
  </si>
  <si>
    <t>VERT. 3</t>
  </si>
  <si>
    <t>VERT. 4</t>
  </si>
  <si>
    <t>Carga Contaminante generada SST</t>
  </si>
  <si>
    <t>VERT. 5</t>
  </si>
  <si>
    <t>VERT. 6</t>
  </si>
  <si>
    <t>LINEA BASE</t>
  </si>
  <si>
    <t>AÑO DE PROYECCION</t>
  </si>
  <si>
    <t>CARGA CONTAMINANTE</t>
  </si>
  <si>
    <t>ALCALDIA MUNCIPAL DE TUQUERRES VEREDA SANTANDER</t>
  </si>
  <si>
    <t>META INDIVIDUAL ALCALDIA MUNICIPAL DE CUMBAL, VEREDA CUASPUD</t>
  </si>
  <si>
    <t>META GLOBAL ALCALDIA MUNICIPAL DE CUMBAL, VEREDA CUASPUD</t>
  </si>
  <si>
    <t>META INDIVIDUAL ALCALDIA MUNICIPAL DE CUMBAL, CORREGIMIENTO DE PANAM CHILES</t>
  </si>
  <si>
    <t>META GLOBAL  ALCALDIA MUNICIPAL DE CUMBAL, CORREGIMIENTO DE PANAM CHILES</t>
  </si>
  <si>
    <t>META GLOBAL ALCALDIA MUNICIPAL DE CUMBAL, CORREGIMIENTO DE PANAM CHILES</t>
  </si>
  <si>
    <t>META GLOBAL EL TAMBO RIO MOLINOYACO Q TROJOYACO RIO GUIATARA</t>
  </si>
  <si>
    <t>META INDIVIDUAL EL TAMBO VTO LAS BRISAS RIO MOLINOYACO  RIO GUIATARA</t>
  </si>
  <si>
    <t>META INDIVIDUAL EL TAMBO RIO MOLINOYACO VTO LAS BRISAS 2 Q. LLANO LARGO RIO GUIATARA</t>
  </si>
  <si>
    <t>META INDIVIDUAL EL TAMBO VTO EL ROSARIO RIO MOLINOYACO Q. EL CUCHORIO GUIATARA</t>
  </si>
  <si>
    <t>META INDIVIDUAL EL TAMBO VTO EL MENTIDERO Q. LLANO LARGO RIO GUIATARA</t>
  </si>
  <si>
    <t>META INDIVIDUAL EL TAMBO VTO EL ROSARIO PPAL Q. LLANO RIO GUIATARA</t>
  </si>
  <si>
    <t>VERT. 7</t>
  </si>
  <si>
    <t>META INDIVIDUAL EL TAMBO VTO LA ESPERANZA  Q. CANDICUZ RIO GUIATARA</t>
  </si>
  <si>
    <t>META INDIVIDUAL EL TAMBO  VTO ROSARIO BAJO Q. LLANO LARGO  RIO GUIATARA</t>
  </si>
  <si>
    <t>VERT. 8</t>
  </si>
  <si>
    <t>META INDIVIDUAL EL TAMBO VTO CRA 6-CLL2 Q. LLANO LARGO RIO GUIATARA</t>
  </si>
  <si>
    <t>VERT. 9</t>
  </si>
  <si>
    <t>META INDIVIDUAL EL TAMBO RIO MOLINOYACO  VTO LOS ÁLAMOS Q. EL CUCHO RIO GUIATARA</t>
  </si>
  <si>
    <t>META INDIVIDUAL ALCALDIA MUNICIPAL DE GUACHUCAL, VEREDA  EL CONSUELO DE CHILLANQUER</t>
  </si>
  <si>
    <t>META GLOBAL ALCALDIA MUNICIPAL DE GUACHUCAL, VEREDA  EL CONSUELO DE CHILLANQUER</t>
  </si>
  <si>
    <t>EMPRESA MUNICIPAL DE ACUEDUCTO, ALCANTARILLADO Y ASEO - GUACHUCAL</t>
  </si>
  <si>
    <t>META GLOBAL AGUAS DEL FRAILEJÓN- GUALMATÁN- QUEBRADA PILLISPI. QUEBRADA BOYACA. RIO GUAITARA</t>
  </si>
  <si>
    <t>MUNICIPIO DE GUALMATAN VEREDA LOMA DEL MEDIO</t>
  </si>
  <si>
    <t>CENTRO POBLADO CUATIS MUNICIPIO DE GUALMATAN</t>
  </si>
  <si>
    <t>META GLOBAL EMCOILES - ILES LA LLAVE RIO GUAITARA</t>
  </si>
  <si>
    <t>META INDIVIDUAL EMCOILES - ILES  URBANIZACIONES BALCONES -LA LLAVE RIO GUAITARA</t>
  </si>
  <si>
    <t>META INDIVIDUAL EMCOILES - ILES- CONDOMINIO EL MIRADOR DEL SOL-QLA LLAVE RIO GUAITARA</t>
  </si>
  <si>
    <t>ALCALDIA MUNICIPAL DE IMUES CORREGIMIENTO DE SANTA ANA</t>
  </si>
  <si>
    <t>VERT. 10</t>
  </si>
  <si>
    <t>VERT. 11</t>
  </si>
  <si>
    <t>VERT. 12</t>
  </si>
  <si>
    <t>VERT. 13</t>
  </si>
  <si>
    <t>VERT. 14</t>
  </si>
  <si>
    <t>VERT. 15</t>
  </si>
  <si>
    <t>VERT. 16</t>
  </si>
  <si>
    <t>VERT. 17</t>
  </si>
  <si>
    <t>VERT. 18</t>
  </si>
  <si>
    <t>VERT. 19</t>
  </si>
  <si>
    <t>VERT. 20</t>
  </si>
  <si>
    <t>VERT. 21</t>
  </si>
  <si>
    <t>VERT. 22</t>
  </si>
  <si>
    <t>VERT. 23</t>
  </si>
  <si>
    <t>VERT. 24</t>
  </si>
  <si>
    <t>ALCALDIA MUNICIPAL DE IPIALES SAN JUAN</t>
  </si>
  <si>
    <t>ALCALDIA MUNICIPAL DE IPIALES LAS LAJAS</t>
  </si>
  <si>
    <t>ALCALDIA MUNICIPAL DE IPIALES LAS LAJAS - POB CABECERA</t>
  </si>
  <si>
    <t>ALCALDIA MUNICIPAL DE IPIALES LAS LAJAS - POB FLOTANTE</t>
  </si>
  <si>
    <t>ALCALDIA MUNICIPAL DE IPIALES LA VICTORIA</t>
  </si>
  <si>
    <t>ALCALDIA MUNICIPAL DE IPIALES YARAMAL</t>
  </si>
  <si>
    <t>META GLOBAL MANANTIAL DEL CEDRO LA LLANADA Q. EL PURGATORIO RIO GUAITARA</t>
  </si>
  <si>
    <t>META INDIVIDUAL MANANTIAL DEL CEDRO LA LLANADA VTO CENTRO Q. EL PURGATORIO RIO GUAITARA</t>
  </si>
  <si>
    <t>META INDIVIDUAL MANANTIAL DEL CEDRO LA LLANADA VTO PICHINCHA Q. EL PURGATORIO RIO GUAITARA</t>
  </si>
  <si>
    <t>META INDIVIDUAL MANANTIAL DEL CEDRO LA LLANADA VTO  URB. BELLA VISTA Q. EL PURGATORIO RIO GUAITARA</t>
  </si>
  <si>
    <t>META INDIVIDUAL MANANTIAL DEL CEDRO LA LLANADA VTO SAN FRANCISCO Q. EL PURGATORIO RIO GUAITARA</t>
  </si>
  <si>
    <t>META GLOBAL EMPOLINARES- LINARES. Q. LOS OLIVOS - RIO GUIATARA</t>
  </si>
  <si>
    <t>META INDIVIDUAL EMPOLINARES- LINARES.VTO 1 Q. LOS OLIVOS - RIO GUIATARA</t>
  </si>
  <si>
    <t>META INDIVIDUAL EMPOLINARES- LINARES.VTO 2 Q. LOS OLIVOS - RIO GUIATARA</t>
  </si>
  <si>
    <t>META INDIVIDUAL EMPOLINARES- LINARES.VTO 3 Q. LOS OLIVOS - RIO GUIATARA</t>
  </si>
  <si>
    <t>META GLOBAL EMPOSOTOMAYOR- LOS ANDES SOTOMAYOR. Q. PISCOYACO - RIO GUIATARA</t>
  </si>
  <si>
    <t>META INDIVIDUAL EMPOSOTOMAYOR- LOS ANDES SOTOMAYOR VTO PEÑAS LISAS. Q. PISCOYACO - RIO GUIATARA</t>
  </si>
  <si>
    <t>META INDIVIDUAL EMPOSOTOMAYOR- LOS ANDES SOTOMAYOR -VTO CALLE COLON Q. PISCOYACO - RIO GUIATARA</t>
  </si>
  <si>
    <t>ALCALDIA MUNICIPAL DE POTOSI CORREGIMIENTO SINAI</t>
  </si>
  <si>
    <t>ALCALDIA MUNICIPAL DE POTOSI CORREGIMIENTO LOURDES</t>
  </si>
  <si>
    <t>ALCALDIA MUNICIPAL DE POTOSI CORREGIMIENTO SAN PEDRO</t>
  </si>
  <si>
    <t>ALCALDIA MUNICIPAL DE PUERRES CORREGIMIENTO SAN MATEO</t>
  </si>
  <si>
    <t>ALCALDIA MUNICIPAL DE PUERRES CORREGIMIENTO MONOPAMBA</t>
  </si>
  <si>
    <t>META GLOBAL EMPOSAM- AWUAICO- MUNICIPIO DE SAMANIEGO- RIO PACUAL. RIO GUIATARA</t>
  </si>
  <si>
    <t>META INDIVIDUAL EMPOSAM- AWUAICO- MUNICIPIO DE SAMANIEGO- RIO PACUAL. RIO GUIATARA</t>
  </si>
  <si>
    <t>ALCALDIA MUNICIPAL DE SANDONA- VEREDA EL INGENIO</t>
  </si>
  <si>
    <t>ALCALDIA MUNICIPAL DE SANDONA- VILLA CAFELINA</t>
  </si>
  <si>
    <t>ALCALDIA MUNICIPAL DE SAPUYES- EL ESPINO</t>
  </si>
  <si>
    <t xml:space="preserve">ALCALDIA MUNCIPAL DE TUQUERRES CENTRO POBLADO PINZON </t>
  </si>
  <si>
    <t>ALCALDIA MUNCIPAL DE TUQUERRES CENTRO POBLADO ALBAN PTAR I</t>
  </si>
  <si>
    <t>ALCALDIA MUNCIPAL DE TUQUERRES CENTRO POBLADO ALBAN PTAR II</t>
  </si>
  <si>
    <t>ALCALDIA MUNCIPAL DE TUQUERRES CENTRO POBLADO ALBAN PTAR III</t>
  </si>
  <si>
    <t>ALCALDIA MUNCIPAL DE TUQUERRES (BARRIO FATIMA, IPAIN, Y EL VOLADERO)</t>
  </si>
  <si>
    <t>ALCALDIA MUNCIPAL DE TUQUERRES SIMON BOLIVAR</t>
  </si>
  <si>
    <t xml:space="preserve">META GLOBAL MUNICIPIO DE TUQUERRES. TRAMO RIO SAPUYES Q. EL RINCON RIO GUAITARA </t>
  </si>
  <si>
    <t xml:space="preserve">META INDIVIDUAL MUNICIPIO DE TUQUERRES. TRAMO RIO SAPUYES Q. EL RINCON RIO GUAITARA </t>
  </si>
  <si>
    <t>ALCALDIA MUNICIPIO YACUANQUER PTAR CENTRO POBLADO CHAPACUAL</t>
  </si>
  <si>
    <t>ALCALDIA MUNICIPIO YACUANQUER PTAR CENTRO POBLADO TANSAQUE</t>
  </si>
  <si>
    <t>Corporación Autónoma Regional de Nariño- CORPONARIÑO
Establecimiento de meta de carga contaminante quinquenio  2020-2024 - Art. 2.2.9.7.3.5. Decreto 1076 / 2015
 PROPUESTA DE META INDIVIDUAL O GRUPAL DE METAS DE CARGA CONTAMINANTE SUB ZONA GUAITARA USUARIOS DOMESTICOS</t>
  </si>
  <si>
    <t>META GOBAL COOPSERPAL ALDANA TRAMO - Q. CHICHIGUAS SUB ZONA RIO GUAITARA</t>
  </si>
  <si>
    <t>META INDIVIDUAL COOPSERPAL ALDANA TRAMO - Q. CHICHIGUAS SUB ZONA RIO GUAITARA</t>
  </si>
  <si>
    <t>META GLOBAL EMSERP PUPIALES- Q. ALAMBUERA. RIO BOQUERON . SUB ZONA RIO GUAITARA</t>
  </si>
  <si>
    <t>META GLOBAL COOPSERGALERAS CONSACA- RIO AZUFRAL Q. LA CHANGOTA- SUB ZONA RIO GUAITARA</t>
  </si>
  <si>
    <t>META INDIVIDUAL COOPSERGALERAS CONSACA- VTO 1: PRINCIPAL RIO AZUFRAL Q. LA CHANGOTA-  SUB ZONA RIO GUAITARA</t>
  </si>
  <si>
    <t>META INDIVIDUAL COOPSERGALERAS CONSACA- VTO 2 Q. LA CHANGOTA- SUB ZONA RIO GUAITARA</t>
  </si>
  <si>
    <t>META GLOBAL COOPSERCONT E.S.P. CONTADERO-RIO CUTIPAZ. SUB ZONA GUAITARA</t>
  </si>
  <si>
    <t>METAINDIVIDUAL COOPSERCONT E.S.P. CONTADERO VTO 1-RIO CUTIPAZ. SUB ZONA GUAITARA</t>
  </si>
  <si>
    <t>META INDIVIDUAL COOPSERCONT E.S.P. CONTADERO VTO 2 -RIO CUTIPAZ. SUB ZONA GUAITARA</t>
  </si>
  <si>
    <t>META INDIVIDUAL COOPSERSANFRANCISCO CORDOBA VTO ARRAYANES-RIO TESCUAL SUB ZONA RIO GUAITARA</t>
  </si>
  <si>
    <t>META GLOBAL MUNICIPIO DE CORDOBA RIO TESCUAL- SUB ZONA RIO GUAITARA</t>
  </si>
  <si>
    <t>META INDIVIDUAL MUNICIPIO DE CORDOBA RIO TESCUAL- SUB ZONA RIO GUAITARA</t>
  </si>
  <si>
    <t>META GLOBAL EMPOCARLOSAMA S.A.S. - CUASPUD- RIO BLANCO SUB ZONA RIO GUIATARA</t>
  </si>
  <si>
    <t>META COOPSERCUM CUMBAL- RIO CHIQUITO- SUB ZONA RIO GUAITARA</t>
  </si>
  <si>
    <t>META COOPSERCUM CUMBAL VTO CASCO URBANO- RIO CHIQUITO- SUB ZONA RIO GUAITARA</t>
  </si>
  <si>
    <t>META COOPSERCUM CUMBAL VTO BARRIOS SAN ANTONIO Y MIRAFLORES (SIN COBERTURA)- RIO CHIQUITO- SUB ZONA RIO GUAITARA</t>
  </si>
  <si>
    <t>META GLOBAL MUNCIPIO DE CUMBAL. RIO CHIQUITO- SUB ZONA RIO GUAITARA</t>
  </si>
  <si>
    <t>META INDIVIDUAL MUNCIPIO DE CUMBAL. RIO CHIQUITO- SUB ZONA RIO GUAITARA</t>
  </si>
  <si>
    <t>META GLOBAL ACOOPEÑOL- RIO MOLINOYACO Q. DON JUAN - SUB ZONA RIO GUAITARA</t>
  </si>
  <si>
    <t>META GLOBAL ALCALDIA MUNICIPAL DE FUNES RIO TELLEZ- SUB ZONA GUAITARA</t>
  </si>
  <si>
    <t>META INDIVIDUAL ALCALDIA MUNICIPAL DE FUNESVTO SANTAFÉ (PPAL) RIO TELLEZ- SUB ZONA GUAITARA</t>
  </si>
  <si>
    <t>META INDIVIDUAL ALCALDIA MUNICIPAL DE FUNES VTO LOTE GERARDO CACHALA RIO TELLEZ- SUB ZONA GUAITARA</t>
  </si>
  <si>
    <t>META INDIVIDUAL ALCALDIA MUNICIPAL DE FUNES VTO URB. VILLA SONIA RIO TELLEZ- SUB ZONA GUAITARA</t>
  </si>
  <si>
    <t>META INDIVIDUAL ALCALDIA MUNICIPAL DE FUNES VTO LA CHORRERA RIO TELLEZ- SUB ZONA GUAITARA</t>
  </si>
  <si>
    <t>META GLOBAL ALCALDIA GUACHUCAL. RIO SAPUYES- SUB ZONA GUIATARA</t>
  </si>
  <si>
    <t>META INDIVIDUAL  ALCALDIA GUACHUCAL. RIO SAPUYES- SUB ZONA GUIATARA</t>
  </si>
  <si>
    <t>META GLOBAL EMPOGUAITARILLA- VTO 1 Q. GRADANILLO SUB ZONA RIO GUIATARA</t>
  </si>
  <si>
    <t>META INDIVIDUAL EMPOGUAITARILLA- VTO 1 Q. GRADANILLO SUB ZONA RIO GUIATARA</t>
  </si>
  <si>
    <t>META GLOBAL ALCALDIA GUAITARILLA- VEREDA GUARAMUEZ- Q. SAN JOSE SUB ZONA RIO GUIATARA</t>
  </si>
  <si>
    <t>META INDIVIDUAL ALCALDIA GUAITARILLA- VEREDA GUARAMUEZ- Q. SAN JOSE SUB ZONA RIO GUIATARA</t>
  </si>
  <si>
    <t>METAINDIVIDUAL ALCALDIA GUAITARILLA. - SUB ZONA GUIATARA</t>
  </si>
  <si>
    <t>META GLOBAL MUNICIO DE GUALMATAN. Q. PILISPI. Q. BOYACA. SUB ZONA RIO GUAITARA</t>
  </si>
  <si>
    <t>META INDIVIDUAL MUNICIO DE GUALMATAN. Q. PILISPI. Q. BOYACA. SUB ZONA RIO GUAITARA</t>
  </si>
  <si>
    <t>ASUASPIM - ASOCIACION DE USUARIOS ADMINISTRADORA DE LOS SERVICIOS PUBLICOS DE ACUEDUCTO, ALCANTARILLADO Y ASEO DE IMUES. QUEBRADA PANAGAN.SUB ZONA RIO GUAITARA</t>
  </si>
  <si>
    <t>META GLOBAL MUNICIO DE IMUES.TRAMO Q. PANAGAN. SUB ZONA RIO GUIATARA</t>
  </si>
  <si>
    <t>META GLOBAL EMPOBANDO E.S.P. IPIALES -SUB ZONA RIO GUAITARA</t>
  </si>
  <si>
    <t>META INDIVIDUAL EMPOBANDO E.S.P. IPIALES VTO RUMICHACA-SUB ZONA RIO GUAITARA</t>
  </si>
  <si>
    <t>META INDIVIDUAL EMPOBANDO E.S.P. IPIALES VTO RUMICHACA BAJO-SUB ZONA RIO GUAITARA</t>
  </si>
  <si>
    <t>META INDIVIDUAL EMPOBANDO E.S.P. IPIALES -VTO LA PRADERA CAPILLA SUB ZONA RIO GUAITARA</t>
  </si>
  <si>
    <t>META INDIVIDUAL EMPOBANDO E.S.P. IPIALES - VTO LA CHORRERA SUB ZONA RIO GUAITARA</t>
  </si>
  <si>
    <t>META INDIVIDUAL EMPOBANDO E.S.P. IPIALES -VTO YERBABUENA SUB ZONA RIO GUAITARA</t>
  </si>
  <si>
    <t>META INDIVIDUAL EMPOBANDO E.S.P. IPIALES - VTO LA FLORIDA SUB ZONA RIO GUAITARA</t>
  </si>
  <si>
    <t>META INDIVIDUAL EMPOBANDO E.S.P. IPIALES -VTO LA FLORIDA 2 SUB ZONA RIO GUAITARA</t>
  </si>
  <si>
    <t>META INDIVIDUALEMPOBANDO E.S.P. IPIALES -VTO CLUB DE LOS LEONES EL CEMENTERIO SUB ZONA RIO GUAITARA</t>
  </si>
  <si>
    <t>META INDIVIDUAL EMPOBANDO E.S.P. IPIALES -VTO EL ROSAL 1 SUB ZONA RIO GUAITARA</t>
  </si>
  <si>
    <t>META INDIVIDUAL EMPOBANDO E.S.P. IPIALES -VTO EL ROSAL 2 SUB ZONA RIO GUAITARA</t>
  </si>
  <si>
    <t>META INDIVIDUAL EMPOBANDO E.S.P. IPIALES - VTO CRISTO REY 1 SUB ZONA RIO GUAITARA</t>
  </si>
  <si>
    <t>META INDIVIDUAL EMPOBANDO E.S.P. IPIALES -VTO CRISTO REY 2 SUB ZONA RIO GUAITARA</t>
  </si>
  <si>
    <t>META INDIVIDUAL EMPOBANDO E.S.P. IPIALES -VTO SAGUARAN SUB ZONA RIO GUAITARA</t>
  </si>
  <si>
    <t>META INDIVIDAL EMPOBANDO E.S.P. IPIALES -VTO EL CALVARIO SUB ZONA RIO GUAITARA</t>
  </si>
  <si>
    <t>METAINDIVIDUAL EMPOBANDO E.S.P. IPIALES -VTO LA PRADERA  SUB ZONA RIO GUAITARA</t>
  </si>
  <si>
    <t>META IDIVIDUAL EMPOBANDO E.S.P. IPIALES -VTO COLECTOR NORTE SUB ZONA RIO GUAITARA</t>
  </si>
  <si>
    <t>META INDIVIDUAL EMPOBANDO E.S.P. IPIALES -VTO LA ESMERALDA SUB ZONA RIO GUAITARA</t>
  </si>
  <si>
    <t>META INDIVIDUAL EMPOBANDO E.S.P. IPIALES - VTO URBANIZACIÓN 1 DE MAYO 1 SUB ZONA RIO GUAITARA</t>
  </si>
  <si>
    <t>META INDIVIDUAL EMPOBANDO E.S.P. IPIALES -URBANIZACIÓN 1 DE MAYO 2 SUB ZONA RIO GUAITARA</t>
  </si>
  <si>
    <t>META INDIVIDUAL EMPOBANDO E.S.P. IPIALES -VTO CÁRCEL SUB ZONA RIO GUAITARA</t>
  </si>
  <si>
    <t>META INDIVIDUAL EMPOBANDO E.S.P. IPIALES -VTO ABASTOS POZO SÉPTICO SUB ZONA RIO GUAITARA</t>
  </si>
  <si>
    <t>META INDIVIDUAL EMPOBANDO E.S.P. IPIALES -VTO LOS CHILCOS  SUB ZONA RIO GUAITARA</t>
  </si>
  <si>
    <t>META INDIVIDUAL EMPOBANDO E.S.P. IPIALES -VTO  URBANIZACIÓN SIMÓN BOLIVAR SUB ZONA RIO GUAITARA</t>
  </si>
  <si>
    <t>META INDIVIDUAL EMPOBANDO E.S.P. IPIALES -VTO  VERTIMIENTOS ÁREAS SIN COBERTURA  SUB ZONA RIO GUAITARA</t>
  </si>
  <si>
    <t>META GLOBAL IPIALES-. RIO GUAITARA- SUB ZONA RIO GUAITARA</t>
  </si>
  <si>
    <t>META GLOBAL AGUAS DEL GUILQUE SAS E.S.P LA FLORIDA- SUB ZONA RIO GUAITARA</t>
  </si>
  <si>
    <t>META INDIVDUAL AGUAS DEL GUILQUE SAS E.S.P LA FLORIDA VTO  EL RODEO - Q  EL RODEO- SUB ZONA RIO GUAITARA</t>
  </si>
  <si>
    <t>META GLOBAL CORSEN LTDA - NARIÑO . QUEBRADA POZO VERDE. Q SANTO DOMINGO . SUB ZONA RIO GUAITARA</t>
  </si>
  <si>
    <t>META INDIVIDUAL CORSEN LTDA - NARIÑO . QUEBRADA POZO VERDE- VEREDA EL SILENCIO . SUB ZONA RIO GUAITARA</t>
  </si>
  <si>
    <t>META INDIVIDUAL CORSEN LTDA - NARIÑO . QUEBRADA POZO VERDE- VTO 1 . SUB ZONA RIO GUAITARA</t>
  </si>
  <si>
    <t>META INDIVIDUAL CORSEN LTDA - NARIÑO . QUEBRADA POZO VERDE- VTO 2. SUB ZONA RIO GUAITARA</t>
  </si>
  <si>
    <t>META INDIVIDUAL CORSEN LTDA - NARIÑO . Q SANTO DOMINGO- VTO 3 . SUB ZONA RIO GUAITARA</t>
  </si>
  <si>
    <t>META GLOBAL ECOSPINA - OSPINA- RIO SAPUYES. Q. LOS CHORROS . SUB ZONA RIO GUAITARA</t>
  </si>
  <si>
    <t>META INDIVIDUAL ECOSPINA - OSPINA-EL DIVISO Q. YALE . SUB ZONA RIO GUAITARA</t>
  </si>
  <si>
    <t>META INDIVIDUAL ECOSPINA - OSPINA- EL SOCORRO 1. Q. YALE SUB ZONA RIO GUAITARA</t>
  </si>
  <si>
    <t>META INDIVIDUAL ECOSPINA - OSPINA- EL SOCORRO 2. Q. YALE SUB ZONA RIO GUAITARA</t>
  </si>
  <si>
    <t>META INDIVIDUAL ECOSPINA - OSPINA- VTO SAN JUAN Q. SAN JUAN SUB ZONA RIO GUAITARA</t>
  </si>
  <si>
    <t>META INDIVIDUAL ECOSPINA - OSPINA-VTO URB. SAN CARLOS 1 Q YALE SUB ZONA RIO GUAITARA</t>
  </si>
  <si>
    <t>META INDIVIDUAL ECOSPINA - OSPINA-VTO URB. SAN CARLOS 2 Q YALE SUB ZONA RIO GUAITARA</t>
  </si>
  <si>
    <t>META GLOBAL EMPRESA DE SERVICIOS PUBLICOS DE POTOSI- CORRIENTES DIRECTAS SUB ZONA RIO GUAITARA</t>
  </si>
  <si>
    <t>META INDIVIDUAL EMPRESA DE SERVICIOS PUBLICOS DE POTOSI- CORRIENTES DIRECTAS SUB ZONA RIO GUAITARA</t>
  </si>
  <si>
    <t>META GLOBAL MUNICIPIO DE POTOSI TRAMO SUB ZONA RIO GUAITARA</t>
  </si>
  <si>
    <t>META INDIVIDUAL MUNICIPIO DE POTOSI TRAMO SUB ZONA RIO GUAITARA</t>
  </si>
  <si>
    <t>META GLOBAL EMPRESA DE SERVICIOS PÚBLICOS DOMICILIARIOS DE PROVIDENCIA- Q. LOS MOLINOS . Q. SANTA LUCIA- SUB ZONA RIO GUAITAR</t>
  </si>
  <si>
    <t>META INDIVIDUAL EMPRESA DE SERVICIOS PÚBLICOS DOMICILIARIOS DE PROVIDENCIA- Q. LOS MOLINOS . Q. SANTA LUCIA- SUB ZONA RIO GUAITAR</t>
  </si>
  <si>
    <t xml:space="preserve">META GLOBAL ESERP – PUERRES- RIO TESCUAL . SUB ZONA RIO GUAITARA </t>
  </si>
  <si>
    <t xml:space="preserve">META INDIVIDUAL ESERP – PUERRES- VTO EL PANTION Q. CHAMUZ O LA GREDA. SUB ZONA RIO GUAITARA </t>
  </si>
  <si>
    <t xml:space="preserve">META INDIVIDUAL ESERP – PUERRES- VTO NUEVO SECTOR Q EL PANTION  . SUB ZONA RIO GUAITARA </t>
  </si>
  <si>
    <t xml:space="preserve">META INDIVIDUAL  PUERRES-VTO EL PAJONAL Q EL PANTION . SUB ZONA RIO GUAITARA </t>
  </si>
  <si>
    <t xml:space="preserve">META INDIVIDUAL ESERP – PUERRES- VTO BARRIO CENTRO -Q EL PANTION . SUB ZONA RIO GUAITARA </t>
  </si>
  <si>
    <t xml:space="preserve">META INDIVIDUAL ESERP – PUERRES- VTO URB. SAN ANDRÉS- Q EL PANTION - RIO TESCUAL . SUB ZONA RIO GUAITARA </t>
  </si>
  <si>
    <t xml:space="preserve">META INDIVIDUAL ESERP – PUERRES-VTO LA CRUZ- Q LA CRUZ SUB ZONA RIO GUAITARA </t>
  </si>
  <si>
    <t>META GLOBAL MUNICIPIO DE PUERRES TRAMO SUB ZONA RIO GUAITARA</t>
  </si>
  <si>
    <t>META MUNICIPAL MUNICIPIO DE PUERRES TRAMO SUB ZONA RIO GUAITARA</t>
  </si>
  <si>
    <t xml:space="preserve">META GLOBAL  EMPRESA DE SERVICIO PÚBLICOS DE SANDONA EMSAN ESP - COLECTOR MANANTIAL Q. BELEN. SUB ZONA RIO GUAITARA </t>
  </si>
  <si>
    <t xml:space="preserve">META INDIVIDUAL  EMPRESA DE SERVICIO PÚBLICOS DE SANDONA EMSAN ESP - COLECTOR MANANTIAL Q. BELEN. SUB ZONA RIO GUAITARA </t>
  </si>
  <si>
    <t xml:space="preserve">META INDIVIDUAL  EMPRESA DE SERVICIO PÚBLICOS DE SANDONA EMSAN ESP - COLECTOR MATADERO Q. BELEN. SUB ZONA RIO GUAITARA </t>
  </si>
  <si>
    <t xml:space="preserve">META INDIVIDUAL  EMPRESA DE SERVICIO PÚBLICOS DE SANDONA EMSAN ESP  COLECTOR CEMENTERIO Q. BELEN. SUB ZONA RIO GUAITARA </t>
  </si>
  <si>
    <t xml:space="preserve">META INDIVIDUAL  EMPRESA DE SERVICIO PÚBLICOS DE SANDONA EMSAN ESP .COLECTOR PORVENIR Q. BELEN. SUB ZONA RIO GUAITARA </t>
  </si>
  <si>
    <t xml:space="preserve">META INDIVIDUAL  EMPRESA DE SERVICIO PÚBLICOS DE SANDONA EMSAN ESP COLECTOR LA Y. Q. BELEN. SUB ZONA RIO GUAITARA </t>
  </si>
  <si>
    <t>META GLOBAL MUNICIPIO SANDONA- Q. BELEN Y MAGDALENA. SUB ZONA RIO GUAITARA</t>
  </si>
  <si>
    <t>META INDIVIDUAL MUNICIPIO SANDONA- Q. BELEN Y MAGDALENA. SUB ZONA RIO GUAITARA</t>
  </si>
  <si>
    <t>META GLOBAL EMPOVIDA SANTA CRUZ DE GUACHAVEZ - PIMURA Q. EL PLACER- SUB ZONA RIO GUAITARA</t>
  </si>
  <si>
    <t>META INDIVIDUAL EMPOVIDA SANTA CRUZ DE GUACHAVEZ - VTO SAN FRANCISCO Q. EL PLACER- SUB ZONA RIO GUAITARA</t>
  </si>
  <si>
    <t>META INDIVIDUAL EMPOVIDA SANTA CRUZ DE GUACHAVEZ -  VTO SOLEDAD (PPAL) Q. EL PLACER- SUB ZONA RIO GUAITARA</t>
  </si>
  <si>
    <t>META GLOBLA AAADES- SAPUYES- RIO SAPUYES Q. EL CHILCO. SUB ZONA RIO GUAITARA</t>
  </si>
  <si>
    <t>META INDIVIDUAL AAADES- SAPUYES- VTO EL CHILCO - Q EL CHICLCO SUB ZONA RIO GUAITARA</t>
  </si>
  <si>
    <t>META INDIVIDUAL AAADES- SAPUYES- VTO EL SOCAVÓN Q. CHILCO SUB ZONA RIO GUAITARA</t>
  </si>
  <si>
    <t>META INDIVIDUAL AAADES- SAPUYES- VTO VILLA SAN PEDRO RIO SAPUYES SUB ZONA RIO GUAITARA</t>
  </si>
  <si>
    <t>META GLOBAL MUNICIPIO SAPUYES-. Q EL CHILCO RIO SAPUYES-SUB ZONA RIO GUAITARA</t>
  </si>
  <si>
    <t>META INDIVIDUAL MUNICIPIO SAPUYES-. Q EL CHILCO RIO SAPUYES-SUB ZONA RIO GUAITARA</t>
  </si>
  <si>
    <t>META GLOBAL EMPOTANGUA - ADMINISTRACIÓN PUBLICA COOPERATIVA DE AGUA POTABLE Y SANEAMIENTO BASICO DE TANGUA. RIO BOBO. -SUB ZONA RIO GUAITARA</t>
  </si>
  <si>
    <t>META INDIVIDUAL EMPOTANGUA - ADMINISTRACIÓN PUBLICA COOPERATIVA DE AGUA POTABLE Y SANEAMIENTO BASICO DE TANGUA.  VTO EL CARMEN RIO BOBO. -SUB ZONA RIO GUAITARA</t>
  </si>
  <si>
    <t>META INDIVIDUAL EMPOTANGUA - ADMINISTRACIÓN PUBLICA COOPERATIVA DE AGUA POTABLE Y SANEAMIENTO BASICO DE TANGUA-VTO EL CARMEN 2 RIO BOBO. -SUB ZONA RIO GUAITARA</t>
  </si>
  <si>
    <t>META INDIVIDUAL EMPOTANGUA - ADMINISTRACIÓN PUBLICA COOPERATIVA DE AGUA POTABLE Y SANEAMIENTO BASICO DE TANGUA VTO EL CARMEN 3 RIO BOBO. -SUB ZONA RIO GUAITARA</t>
  </si>
  <si>
    <t>META INDIVIDUAL EMPOTANGUA - ADMINISTRACIÓN PUBLICA COOPERATIVA DE AGUA POTABLE Y SANEAMIENTO BASICO DE TANGUA VTO CORAZÓN DE JESÚS  RIO BOBO. -SUB ZONA RIO GUAITARA</t>
  </si>
  <si>
    <t>META INDIVIDUAL EMPOTANGUA - ADMINISTRACIÓN PUBLICA COOPERATIVA DE AGUA POTABLE Y SANEAMIENTO BASICO DE TANGUA. VTO BUENA ESPERANZA RIO BOBO. -SUB ZONA RIO GUAITARA</t>
  </si>
  <si>
    <t>META INDIVIDUAL EMPOTANGUA - ADMINISTRACIÓN PUBLICA COOPERATIVA DE AGUA POTABLE Y SANEAMIENTO BASICO DE TANGUA.VERTIMIENTOS AREA SIN COBERTURA RIO BOBO. -SUB ZONA RIO GUAITARA</t>
  </si>
  <si>
    <t>META GLOBAL EMPSA - TUQUERRES- RIO SAPUYES Q. EL RINCON.Q. SAN JUAN.  Q MANZANO Q CUJACO- SUB ZONA RIO GUAITARA</t>
  </si>
  <si>
    <t>META INDIVIDUAL EMPSA - TUQUERRES- VTO 1 Q. SAN JUAN. SUB ZONA RIO GUAITARA</t>
  </si>
  <si>
    <t>META INDIVIDUAL EMPSA - TUQUERRES- VTO 2 Q. SAN JUAN. SUB ZONA RIO GUAITARA</t>
  </si>
  <si>
    <t>META INDIVIDUAL EMPSA - TUQUERRES- VTO 3 Q. EL MANZANO. SUB ZONA RIO GUAITARA</t>
  </si>
  <si>
    <t>META INDIVIDUALGLOBAL EMPSA - TUQUERRES- VTO 4 Q. EL MANZANO. SUB ZONA RIO GUAITARA</t>
  </si>
  <si>
    <t>META GLOBAL EMPAAAYAC SAS ESP -  YACUANQUER. RIO BOBO Q. MAGDALENA. SUB ZONA RIO GUAITARA.</t>
  </si>
  <si>
    <t>META INDVIDUAL EMPAAAYAC SAS ESP -VTO 1 -  YACUANQUER. RIO BOBO Q. MAGDALENA. SUB ZONA RIO GUAITARA.</t>
  </si>
  <si>
    <t>META GLOBAL YACUANQUER. RIO BOBO Q. MAGDALENA- SUB ZONA RIO GUIATARA</t>
  </si>
  <si>
    <t>META INDIVIDUAL YACUANQUER. RIO BOBO Q. MAGDALENA- SUB ZONA RIO GUIATARA</t>
  </si>
  <si>
    <t>META GLOBAL  DBO Y SST SUB ZONA RIO GUAITARA SECTOR DOMÉSTICO</t>
  </si>
  <si>
    <t>META INDIVIDUAL  DBO Y SST SUB ZONA RIO GUAITARA SECTOR DOMÉSTICO</t>
  </si>
  <si>
    <t>META INDIVIDUAL COOPSERSANFRANCISCO CORDOBA VTO CARRIZAL-RIO TESCUAL SUB ZONA RIO GUAITARA</t>
  </si>
  <si>
    <t>META INDIVIDUAL COOPSERSANFRANCISCO CORDOBA VTO AARRAYAN-RIO TESCUAL SUB ZONA RIO GUAITARA</t>
  </si>
  <si>
    <t>META INDIVIDUAL COOPSERSANFRANCISCO CORDOBA VTO PUEBLO BAJO-RIO TESCUAL SUB ZONA RIO GUAITARA</t>
  </si>
  <si>
    <t>ALCALDIA MUNICIPAL DE CORDOBA_ARRAYANES. SUB ZONA GUAITARA</t>
  </si>
  <si>
    <t>EMSERP S.A. E.S.P. PUPIALES -COLECTOR 1 - ALAMBUERA</t>
  </si>
  <si>
    <t>EMSERP S.A. E.S.P. PUPIALES -COLECTOR 1 - LA VIRGEN</t>
  </si>
  <si>
    <t>EMSERP S.A. E.S.P. PUPIALES - COLECTOR 3 - SA JUAN CHIQUITO</t>
  </si>
  <si>
    <t>EMSERP S.A. E.S.P. PUPIALES - COLECTOR 4 - LA GRANJA</t>
  </si>
  <si>
    <t>ALCALDIA MUNICIPAL DE PUPIALES_CORREGIMIENTO JOSE MARIA HERNANDEZ . SUB ZONA RIO GUAITARA</t>
  </si>
  <si>
    <t>META GLOBAL MUNICIPIO DE PUPIALES- SUB ZONA RIO GUAITARA</t>
  </si>
  <si>
    <t>META INDIVIDUAL COOPSERGALERAS CONSACA- RIO AZUFRAL Q. LA CHANGOTA- SUB ZONA RIO GUAITARA</t>
  </si>
  <si>
    <t>META INDIVIDUAL  ALCALDIA MUNICIPAL DE ANCUYA VTO CHINGUAN CHORRO ALTO- CUENCA RIO GUAITARA CORRIENTES DIRECTAS</t>
  </si>
  <si>
    <t>META INDIVIDUAL ALCALDIA MUNICIPAL DE ANCUYA- VTO  EL LLANO- CUENCA RIO GUAITARA CORRIENTES DIRECTAS</t>
  </si>
  <si>
    <t>META INDIVIDUAL L ALCALDIA MUNICIPAL DE ANCUYA- VTO CAMILO TORRES MATADERO- CUENCA RIO GUAITARA CORRIENTES DIRECTAS</t>
  </si>
  <si>
    <t>META INDIVIDUAL ALCALDIA MUNICIPAL DE ANCUYA- VTO BRASILIA- CUENCA RIO GUAITARA CORRIENTES DIRECTAS</t>
  </si>
  <si>
    <t>META GLOBAL EMSERP PUPIALES- Q. ALAMBUERA. RIO BOQUERON . CUENCA RIO GUAITARA</t>
  </si>
  <si>
    <t>META INDIVIDUAL  ALCALDIA MUNICIPAL DE ANCUYA CUENCA RIO GUAITARA CORRIENTES DIRECTAS</t>
  </si>
  <si>
    <t>EMPOCARLOSAMA S.A.S.  COLECTO 1 - TANFUELAN (PPAL)</t>
  </si>
  <si>
    <t>EMPOCARLOSAMA S.A.S.  - COLECTOR 2-EL PIRIO</t>
  </si>
  <si>
    <t>EMPOCARLOSAMA S.A.S.  - COLECTOR 3-PTAR SAN BERNARDO</t>
  </si>
  <si>
    <t>ACOOPEÑOL E.SP - COLECTOR 1 - VILLAFLOR</t>
  </si>
  <si>
    <t>ACOOPEÑOL E.SP - COLECTOR 2 -EL PEÑOL</t>
  </si>
  <si>
    <t>ACOOPEÑOL E.SP - COLECTOR 3 -VILLA DEL ROSARIO</t>
  </si>
  <si>
    <t>META GLOBAL ACOOPEÑOL- MUNICIPIO EL PEÑOL- RIO MOLINOYACO Q. DON JUAN - SUB ZONA RIO GUAITARA</t>
  </si>
  <si>
    <t>META GLOBAL MPIO DE GUAITARILLA. - SUB ZONA GUIATARA</t>
  </si>
  <si>
    <t>META GLOBAL EMCOILES - ILES  Q LA LLAVE RIO GUAITARA</t>
  </si>
  <si>
    <t>META GLOBAL MUNICIPIO DE LA FLORIDA- SUB ZONA RIO GUAITARA</t>
  </si>
  <si>
    <t>ALCALDIA DE LA FLORIDA - CENTRO EL RODEO</t>
  </si>
  <si>
    <t>ALCALDIA DE LA FLORIDA - CENTRO LOS ROBLES</t>
  </si>
  <si>
    <t>ALCALDIA DE NARIÑO - VEREDA EL SILENCIO</t>
  </si>
  <si>
    <t>META GLOBAL MUNICIPIO DE NARIÑO</t>
  </si>
  <si>
    <t>ALCALDIA DE CONTADERO -  CORREGIMIENTO ALCANTARILLADO- ALDEA DE MARIA</t>
  </si>
  <si>
    <t>META GLOBAL MUNICIPIO DE CONTADERO- SUB ZONA RIO GUAITARA</t>
  </si>
  <si>
    <t>ALCALDIA MUNICIPAL DE IPIALES ASOCIACIO VIVIENDA INTERES SOCIAL 12 DE JUNIO</t>
  </si>
  <si>
    <t>META GLOBAL EMPOCARLOSAMA S.A.S. - CUASPUD CARLOSAMA- RIO BLANCO SUB ZONA RIO GUIATARA</t>
  </si>
  <si>
    <t>CONSTRUCCION DE PLANTA DE TRATAMIENTO SECTOR CARCHI</t>
  </si>
  <si>
    <t>META GLOBAL ALCALDIA MUNICIPAL DE CUASPUD CARLOSAMA</t>
  </si>
  <si>
    <t>META GLOBAL EMPOGUAITARILLA-  SUB ZONA RIO GUIATARA</t>
  </si>
  <si>
    <t>ALCALDIA DE LA FLORIDA -MATITUY</t>
  </si>
  <si>
    <t>META INDIVIDUAL COOPSERSANFRANCISCO CORDOBA -RIO TESCUAL SUB ZONA RIO GUAITARA</t>
  </si>
  <si>
    <t>META INDIVIDUAL AGUAS DEL FRAILEJÓN- GUALMATÁN- VTO PILISPI RIO GUAITARA</t>
  </si>
  <si>
    <t>META INDIVIDUAL AGUAS DEL FRAILEJÓN- GUALMATÁN- VTO LA BOYACA (CHORRO BLANCO) .  RIO GUAITARA</t>
  </si>
  <si>
    <t>ASUASPIM - IMUES - COLECTOR 1 - SANTA ROSA</t>
  </si>
  <si>
    <t>ASUASPIM - COLECTOR 2 -LIBERTAD</t>
  </si>
  <si>
    <t>ASUASPIM - COLECTOR 3 -LOS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</si>
</sst>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164" formatCode="0.000"/>
    <numFmt numFmtId="165" formatCode="0.0"/>
    <numFmt numFmtId="166" formatCode="_-&quot;$&quot;* #,##0.00_-;\-&quot;$&quot;* #,##0.00_-;_-&quot;$&quot;* &quot;-&quot;??_-;_-@_-"/>
    <numFmt numFmtId="167" formatCode="_-* #,##0.00\ &quot;€&quot;_-;\-* #,##0.00\ &quot;€&quot;_-;_-* &quot;-&quot;??\ &quot;€&quot;_-;_-@_-"/>
    <numFmt numFmtId="168" formatCode="_(&quot;$&quot;\ * #,##0.00_);_(&quot;$&quot;\ * \(#,##0.00\);_(&quot;$&quot;\ 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5" fillId="0" borderId="0"/>
    <xf numFmtId="0" fontId="16" fillId="0" borderId="0"/>
  </cellStyleXfs>
  <cellXfs count="212">
    <xf numFmtId="0" fontId="0" fillId="0" borderId="0" xfId="0"/>
    <xf numFmtId="0" fontId="3" fillId="0" borderId="0" xfId="0" applyFont="1"/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6" fillId="3" borderId="17" xfId="0" applyFont="1" applyFill="1" applyBorder="1" applyAlignment="1">
      <alignment horizontal="right" vertical="top"/>
    </xf>
    <xf numFmtId="0" fontId="6" fillId="3" borderId="18" xfId="0" applyFont="1" applyFill="1" applyBorder="1" applyAlignment="1">
      <alignment horizontal="right" vertical="top"/>
    </xf>
    <xf numFmtId="0" fontId="6" fillId="3" borderId="19" xfId="0" applyFont="1" applyFill="1" applyBorder="1" applyAlignment="1">
      <alignment horizontal="right" vertical="top"/>
    </xf>
    <xf numFmtId="164" fontId="5" fillId="0" borderId="8" xfId="0" applyNumberFormat="1" applyFont="1" applyFill="1" applyBorder="1" applyAlignment="1">
      <alignment horizontal="right" vertical="top"/>
    </xf>
    <xf numFmtId="164" fontId="7" fillId="0" borderId="8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top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right" vertical="top"/>
    </xf>
    <xf numFmtId="2" fontId="5" fillId="0" borderId="11" xfId="0" applyNumberFormat="1" applyFont="1" applyFill="1" applyBorder="1" applyAlignment="1">
      <alignment horizontal="right" vertical="top"/>
    </xf>
    <xf numFmtId="2" fontId="8" fillId="0" borderId="26" xfId="0" applyNumberFormat="1" applyFont="1" applyBorder="1" applyAlignment="1">
      <alignment horizontal="right" vertical="top" wrapText="1"/>
    </xf>
    <xf numFmtId="2" fontId="7" fillId="0" borderId="8" xfId="0" applyNumberFormat="1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right" vertical="top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top"/>
    </xf>
    <xf numFmtId="2" fontId="5" fillId="0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top"/>
    </xf>
    <xf numFmtId="165" fontId="8" fillId="0" borderId="26" xfId="0" applyNumberFormat="1" applyFont="1" applyBorder="1" applyAlignment="1">
      <alignment horizontal="right" vertical="top" wrapText="1"/>
    </xf>
    <xf numFmtId="165" fontId="5" fillId="0" borderId="8" xfId="0" applyNumberFormat="1" applyFont="1" applyFill="1" applyBorder="1" applyAlignment="1">
      <alignment horizontal="right" vertical="top"/>
    </xf>
    <xf numFmtId="165" fontId="7" fillId="0" borderId="8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right" vertical="top"/>
    </xf>
    <xf numFmtId="165" fontId="5" fillId="0" borderId="7" xfId="0" applyNumberFormat="1" applyFont="1" applyFill="1" applyBorder="1" applyAlignment="1">
      <alignment horizontal="right" vertical="top"/>
    </xf>
    <xf numFmtId="165" fontId="5" fillId="0" borderId="11" xfId="0" applyNumberFormat="1" applyFont="1" applyFill="1" applyBorder="1" applyAlignment="1">
      <alignment horizontal="right" vertical="top"/>
    </xf>
    <xf numFmtId="2" fontId="5" fillId="4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2" fontId="5" fillId="2" borderId="7" xfId="0" applyNumberFormat="1" applyFont="1" applyFill="1" applyBorder="1" applyAlignment="1">
      <alignment horizontal="right" vertical="top"/>
    </xf>
    <xf numFmtId="2" fontId="5" fillId="2" borderId="11" xfId="0" applyNumberFormat="1" applyFont="1" applyFill="1" applyBorder="1" applyAlignment="1">
      <alignment horizontal="right" vertical="top"/>
    </xf>
    <xf numFmtId="0" fontId="2" fillId="0" borderId="0" xfId="2" applyFont="1" applyFill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5" fillId="4" borderId="38" xfId="0" applyNumberFormat="1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2" fontId="12" fillId="0" borderId="26" xfId="0" applyNumberFormat="1" applyFont="1" applyBorder="1" applyAlignment="1">
      <alignment horizontal="right" wrapText="1"/>
    </xf>
    <xf numFmtId="2" fontId="11" fillId="0" borderId="8" xfId="0" applyNumberFormat="1" applyFont="1" applyFill="1" applyBorder="1" applyAlignment="1">
      <alignment horizontal="right"/>
    </xf>
    <xf numFmtId="2" fontId="12" fillId="0" borderId="8" xfId="0" applyNumberFormat="1" applyFont="1" applyBorder="1" applyAlignment="1">
      <alignment horizontal="right"/>
    </xf>
    <xf numFmtId="2" fontId="11" fillId="0" borderId="7" xfId="0" applyNumberFormat="1" applyFont="1" applyFill="1" applyBorder="1" applyAlignment="1">
      <alignment horizontal="right"/>
    </xf>
    <xf numFmtId="2" fontId="12" fillId="0" borderId="8" xfId="0" applyNumberFormat="1" applyFont="1" applyFill="1" applyBorder="1" applyAlignment="1">
      <alignment horizontal="right"/>
    </xf>
    <xf numFmtId="2" fontId="12" fillId="0" borderId="26" xfId="0" applyNumberFormat="1" applyFont="1" applyFill="1" applyBorder="1" applyAlignment="1">
      <alignment horizontal="right" wrapText="1"/>
    </xf>
    <xf numFmtId="0" fontId="6" fillId="3" borderId="27" xfId="0" applyFont="1" applyFill="1" applyBorder="1" applyAlignment="1">
      <alignment horizontal="right" vertical="top"/>
    </xf>
    <xf numFmtId="2" fontId="5" fillId="0" borderId="41" xfId="0" applyNumberFormat="1" applyFont="1" applyFill="1" applyBorder="1" applyAlignment="1">
      <alignment horizontal="right" vertical="top"/>
    </xf>
    <xf numFmtId="2" fontId="13" fillId="0" borderId="26" xfId="0" applyNumberFormat="1" applyFont="1" applyBorder="1" applyAlignment="1">
      <alignment horizontal="right" vertical="top"/>
    </xf>
    <xf numFmtId="0" fontId="2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right"/>
    </xf>
    <xf numFmtId="2" fontId="7" fillId="0" borderId="26" xfId="0" applyNumberFormat="1" applyFont="1" applyBorder="1" applyAlignment="1">
      <alignment horizontal="right" vertical="top" wrapText="1"/>
    </xf>
    <xf numFmtId="2" fontId="7" fillId="4" borderId="10" xfId="0" applyNumberFormat="1" applyFont="1" applyFill="1" applyBorder="1" applyAlignment="1">
      <alignment horizontal="right" vertical="top"/>
    </xf>
    <xf numFmtId="2" fontId="12" fillId="0" borderId="26" xfId="0" applyNumberFormat="1" applyFont="1" applyBorder="1" applyAlignment="1">
      <alignment horizontal="right" vertical="center" wrapText="1"/>
    </xf>
    <xf numFmtId="2" fontId="11" fillId="0" borderId="7" xfId="0" applyNumberFormat="1" applyFont="1" applyFill="1" applyBorder="1" applyAlignment="1">
      <alignment horizontal="right" vertical="center"/>
    </xf>
    <xf numFmtId="2" fontId="11" fillId="0" borderId="8" xfId="0" applyNumberFormat="1" applyFont="1" applyFill="1" applyBorder="1" applyAlignment="1">
      <alignment horizontal="right" vertical="center"/>
    </xf>
    <xf numFmtId="2" fontId="12" fillId="0" borderId="8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2" fontId="8" fillId="6" borderId="26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right" vertical="top"/>
    </xf>
    <xf numFmtId="2" fontId="8" fillId="4" borderId="26" xfId="0" applyNumberFormat="1" applyFont="1" applyFill="1" applyBorder="1" applyAlignment="1">
      <alignment horizontal="right" vertical="top" wrapText="1"/>
    </xf>
    <xf numFmtId="2" fontId="5" fillId="4" borderId="21" xfId="0" applyNumberFormat="1" applyFont="1" applyFill="1" applyBorder="1" applyAlignment="1">
      <alignment horizontal="right" vertical="top"/>
    </xf>
    <xf numFmtId="0" fontId="3" fillId="4" borderId="0" xfId="0" applyFont="1" applyFill="1"/>
    <xf numFmtId="0" fontId="5" fillId="0" borderId="3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right" vertical="top"/>
    </xf>
    <xf numFmtId="2" fontId="8" fillId="0" borderId="7" xfId="0" applyNumberFormat="1" applyFont="1" applyBorder="1" applyAlignment="1">
      <alignment horizontal="right" vertical="top" wrapText="1"/>
    </xf>
    <xf numFmtId="0" fontId="6" fillId="3" borderId="29" xfId="0" applyFont="1" applyFill="1" applyBorder="1" applyAlignment="1">
      <alignment horizontal="right" vertical="top"/>
    </xf>
    <xf numFmtId="0" fontId="6" fillId="3" borderId="43" xfId="0" applyFont="1" applyFill="1" applyBorder="1" applyAlignment="1">
      <alignment horizontal="right" vertical="top"/>
    </xf>
    <xf numFmtId="2" fontId="8" fillId="0" borderId="41" xfId="0" applyNumberFormat="1" applyFont="1" applyBorder="1" applyAlignment="1">
      <alignment horizontal="right" vertical="top" wrapText="1"/>
    </xf>
    <xf numFmtId="0" fontId="3" fillId="0" borderId="26" xfId="0" applyFont="1" applyBorder="1"/>
    <xf numFmtId="2" fontId="13" fillId="4" borderId="26" xfId="0" applyNumberFormat="1" applyFont="1" applyFill="1" applyBorder="1" applyAlignment="1">
      <alignment vertical="top"/>
    </xf>
    <xf numFmtId="2" fontId="1" fillId="0" borderId="7" xfId="0" applyNumberFormat="1" applyFont="1" applyFill="1" applyBorder="1" applyAlignment="1">
      <alignment horizontal="right" vertical="top"/>
    </xf>
    <xf numFmtId="2" fontId="1" fillId="0" borderId="11" xfId="0" applyNumberFormat="1" applyFont="1" applyFill="1" applyBorder="1" applyAlignment="1">
      <alignment horizontal="right" vertical="top"/>
    </xf>
    <xf numFmtId="2" fontId="17" fillId="4" borderId="26" xfId="0" applyNumberFormat="1" applyFont="1" applyFill="1" applyBorder="1" applyAlignment="1">
      <alignment horizontal="right" vertical="top" wrapText="1"/>
    </xf>
    <xf numFmtId="2" fontId="1" fillId="4" borderId="7" xfId="0" applyNumberFormat="1" applyFont="1" applyFill="1" applyBorder="1" applyAlignment="1">
      <alignment horizontal="right" vertical="top"/>
    </xf>
    <xf numFmtId="2" fontId="1" fillId="4" borderId="11" xfId="0" applyNumberFormat="1" applyFont="1" applyFill="1" applyBorder="1" applyAlignment="1">
      <alignment horizontal="right" vertical="top"/>
    </xf>
    <xf numFmtId="2" fontId="18" fillId="4" borderId="26" xfId="0" applyNumberFormat="1" applyFont="1" applyFill="1" applyBorder="1" applyAlignment="1">
      <alignment horizontal="right"/>
    </xf>
    <xf numFmtId="2" fontId="5" fillId="0" borderId="8" xfId="0" applyNumberFormat="1" applyFont="1" applyFill="1" applyBorder="1" applyAlignment="1">
      <alignment horizontal="center"/>
    </xf>
    <xf numFmtId="2" fontId="19" fillId="0" borderId="8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right"/>
    </xf>
    <xf numFmtId="2" fontId="5" fillId="0" borderId="7" xfId="0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right" vertical="top"/>
    </xf>
    <xf numFmtId="2" fontId="5" fillId="4" borderId="7" xfId="0" applyNumberFormat="1" applyFont="1" applyFill="1" applyBorder="1" applyAlignment="1">
      <alignment horizontal="right" vertical="top"/>
    </xf>
    <xf numFmtId="2" fontId="5" fillId="4" borderId="11" xfId="0" applyNumberFormat="1" applyFont="1" applyFill="1" applyBorder="1" applyAlignment="1">
      <alignment horizontal="right" vertical="top"/>
    </xf>
    <xf numFmtId="164" fontId="7" fillId="4" borderId="8" xfId="0" applyNumberFormat="1" applyFont="1" applyFill="1" applyBorder="1" applyAlignment="1">
      <alignment horizontal="right" vertical="top"/>
    </xf>
    <xf numFmtId="164" fontId="7" fillId="4" borderId="10" xfId="0" applyNumberFormat="1" applyFont="1" applyFill="1" applyBorder="1" applyAlignment="1">
      <alignment horizontal="right" vertical="top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top"/>
    </xf>
    <xf numFmtId="0" fontId="2" fillId="0" borderId="7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left" vertical="center" wrapText="1"/>
    </xf>
    <xf numFmtId="0" fontId="9" fillId="4" borderId="12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33" xfId="2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/>
    </xf>
    <xf numFmtId="0" fontId="2" fillId="4" borderId="11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left" vertical="center" wrapText="1"/>
    </xf>
    <xf numFmtId="0" fontId="2" fillId="3" borderId="3" xfId="2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left" vertical="center" wrapText="1"/>
    </xf>
    <xf numFmtId="0" fontId="2" fillId="3" borderId="6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2" fillId="0" borderId="33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 wrapText="1"/>
    </xf>
    <xf numFmtId="0" fontId="9" fillId="4" borderId="28" xfId="2" applyFont="1" applyFill="1" applyBorder="1" applyAlignment="1">
      <alignment horizontal="left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 wrapText="1"/>
    </xf>
    <xf numFmtId="0" fontId="2" fillId="0" borderId="28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0" fontId="2" fillId="0" borderId="25" xfId="2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9" fillId="4" borderId="27" xfId="2" applyFont="1" applyFill="1" applyBorder="1" applyAlignment="1">
      <alignment horizontal="center" vertical="center" wrapText="1"/>
    </xf>
    <xf numFmtId="0" fontId="9" fillId="4" borderId="28" xfId="2" applyFont="1" applyFill="1" applyBorder="1" applyAlignment="1">
      <alignment horizontal="center" vertical="center" wrapText="1"/>
    </xf>
    <xf numFmtId="0" fontId="9" fillId="4" borderId="31" xfId="2" applyFont="1" applyFill="1" applyBorder="1" applyAlignment="1">
      <alignment horizontal="center" vertical="center" wrapText="1"/>
    </xf>
    <xf numFmtId="0" fontId="9" fillId="4" borderId="32" xfId="2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center" vertical="center" wrapText="1"/>
    </xf>
    <xf numFmtId="0" fontId="9" fillId="4" borderId="33" xfId="2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center" vertical="center"/>
    </xf>
    <xf numFmtId="0" fontId="2" fillId="0" borderId="32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</cellXfs>
  <cellStyles count="19">
    <cellStyle name="Moneda [0] 2" xfId="5"/>
    <cellStyle name="Moneda 2" xfId="4"/>
    <cellStyle name="Moneda 3" xfId="6"/>
    <cellStyle name="Moneda 4" xfId="3"/>
    <cellStyle name="Moneda 5" xfId="7"/>
    <cellStyle name="Moneda 6" xfId="8"/>
    <cellStyle name="Moneda 7" xfId="9"/>
    <cellStyle name="Moneda 8" xfId="10"/>
    <cellStyle name="Moneda 9" xfId="11"/>
    <cellStyle name="Normal" xfId="0" builtinId="0"/>
    <cellStyle name="Normal 10" xfId="14"/>
    <cellStyle name="Normal 11 2" xfId="15"/>
    <cellStyle name="Normal 12" xfId="12"/>
    <cellStyle name="Normal 2" xfId="1"/>
    <cellStyle name="Normal 2 10" xfId="13"/>
    <cellStyle name="Normal 2 2" xfId="16"/>
    <cellStyle name="Normal 3" xfId="18"/>
    <cellStyle name="Normal 3 2" xfId="2"/>
    <cellStyle name="Normal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0</xdr:row>
      <xdr:rowOff>104776</xdr:rowOff>
    </xdr:from>
    <xdr:to>
      <xdr:col>2</xdr:col>
      <xdr:colOff>2552701</xdr:colOff>
      <xdr:row>3</xdr:row>
      <xdr:rowOff>209551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133351" y="104776"/>
          <a:ext cx="31813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65"/>
  <sheetViews>
    <sheetView tabSelected="1" topLeftCell="B837" zoomScale="90" zoomScaleNormal="90" workbookViewId="0">
      <selection activeCell="M844" sqref="M844"/>
    </sheetView>
  </sheetViews>
  <sheetFormatPr baseColWidth="10" defaultRowHeight="12.75" x14ac:dyDescent="0.2"/>
  <cols>
    <col min="1" max="1" width="0" style="1" hidden="1" customWidth="1"/>
    <col min="2" max="2" width="11.42578125" style="1"/>
    <col min="3" max="3" width="39.7109375" style="1" customWidth="1"/>
    <col min="4" max="4" width="33.42578125" style="1" customWidth="1"/>
    <col min="5" max="5" width="11.42578125" style="1"/>
    <col min="6" max="6" width="14.7109375" style="9" customWidth="1"/>
    <col min="7" max="7" width="9.7109375" style="9" customWidth="1"/>
    <col min="8" max="8" width="11.42578125" style="9" customWidth="1"/>
    <col min="9" max="9" width="9.42578125" style="9" customWidth="1"/>
    <col min="10" max="10" width="11.5703125" style="9" customWidth="1"/>
    <col min="11" max="11" width="8.42578125" style="9" customWidth="1"/>
    <col min="12" max="16384" width="11.42578125" style="1"/>
  </cols>
  <sheetData>
    <row r="1" spans="2:11" x14ac:dyDescent="0.2">
      <c r="B1" s="159"/>
      <c r="C1" s="160"/>
      <c r="D1" s="165" t="s">
        <v>96</v>
      </c>
      <c r="E1" s="166"/>
      <c r="F1" s="166"/>
      <c r="G1" s="166"/>
      <c r="H1" s="166"/>
      <c r="I1" s="166"/>
      <c r="J1" s="166"/>
      <c r="K1" s="167"/>
    </row>
    <row r="2" spans="2:11" x14ac:dyDescent="0.2">
      <c r="B2" s="161"/>
      <c r="C2" s="162"/>
      <c r="D2" s="168"/>
      <c r="E2" s="169"/>
      <c r="F2" s="169"/>
      <c r="G2" s="169"/>
      <c r="H2" s="169"/>
      <c r="I2" s="169"/>
      <c r="J2" s="169"/>
      <c r="K2" s="170"/>
    </row>
    <row r="3" spans="2:11" x14ac:dyDescent="0.2">
      <c r="B3" s="161"/>
      <c r="C3" s="162"/>
      <c r="D3" s="168"/>
      <c r="E3" s="169"/>
      <c r="F3" s="169"/>
      <c r="G3" s="169"/>
      <c r="H3" s="169"/>
      <c r="I3" s="169"/>
      <c r="J3" s="169"/>
      <c r="K3" s="170"/>
    </row>
    <row r="4" spans="2:11" ht="33.75" customHeight="1" thickBot="1" x14ac:dyDescent="0.25">
      <c r="B4" s="163"/>
      <c r="C4" s="164"/>
      <c r="D4" s="171"/>
      <c r="E4" s="172"/>
      <c r="F4" s="172"/>
      <c r="G4" s="172"/>
      <c r="H4" s="172"/>
      <c r="I4" s="172"/>
      <c r="J4" s="172"/>
      <c r="K4" s="173"/>
    </row>
    <row r="5" spans="2:11" ht="13.5" thickBot="1" x14ac:dyDescent="0.25">
      <c r="B5" s="138" t="s">
        <v>97</v>
      </c>
      <c r="C5" s="139"/>
      <c r="D5" s="139"/>
      <c r="E5" s="139"/>
      <c r="F5" s="139"/>
      <c r="G5" s="139"/>
      <c r="H5" s="139"/>
      <c r="I5" s="139"/>
      <c r="J5" s="139"/>
      <c r="K5" s="140"/>
    </row>
    <row r="6" spans="2:11" ht="13.5" thickBot="1" x14ac:dyDescent="0.25">
      <c r="B6" s="195" t="s">
        <v>0</v>
      </c>
      <c r="C6" s="196"/>
      <c r="D6" s="120" t="s">
        <v>13</v>
      </c>
      <c r="E6" s="121"/>
      <c r="F6" s="199" t="s">
        <v>12</v>
      </c>
      <c r="G6" s="200"/>
      <c r="H6" s="200"/>
      <c r="I6" s="200"/>
      <c r="J6" s="200"/>
      <c r="K6" s="201"/>
    </row>
    <row r="7" spans="2:11" ht="13.5" thickBot="1" x14ac:dyDescent="0.25">
      <c r="B7" s="197"/>
      <c r="C7" s="198"/>
      <c r="D7" s="122"/>
      <c r="E7" s="123"/>
      <c r="F7" s="10" t="s">
        <v>11</v>
      </c>
      <c r="G7" s="60">
        <f>2019+1</f>
        <v>2020</v>
      </c>
      <c r="H7" s="11">
        <f>+G7+1</f>
        <v>2021</v>
      </c>
      <c r="I7" s="11">
        <f t="shared" ref="I7:K7" si="0">+H7+1</f>
        <v>2022</v>
      </c>
      <c r="J7" s="11">
        <f t="shared" si="0"/>
        <v>2023</v>
      </c>
      <c r="K7" s="12">
        <f t="shared" si="0"/>
        <v>2024</v>
      </c>
    </row>
    <row r="8" spans="2:11" ht="13.5" customHeight="1" thickBot="1" x14ac:dyDescent="0.25">
      <c r="B8" s="189" t="s">
        <v>1</v>
      </c>
      <c r="C8" s="191" t="s">
        <v>98</v>
      </c>
      <c r="D8" s="2" t="s">
        <v>3</v>
      </c>
      <c r="E8" s="3" t="s">
        <v>2</v>
      </c>
      <c r="F8" s="13">
        <v>22.068429250000001</v>
      </c>
      <c r="G8" s="62">
        <v>5.4932716080000006</v>
      </c>
      <c r="H8" s="21">
        <v>5.5591908672959987</v>
      </c>
      <c r="I8" s="21">
        <v>5.6259011577035523</v>
      </c>
      <c r="J8" s="21">
        <v>5.6934119715959941</v>
      </c>
      <c r="K8" s="22">
        <v>5.7617329152551466</v>
      </c>
    </row>
    <row r="9" spans="2:11" ht="29.25" customHeight="1" thickBot="1" x14ac:dyDescent="0.25">
      <c r="B9" s="190"/>
      <c r="C9" s="192"/>
      <c r="D9" s="4" t="s">
        <v>8</v>
      </c>
      <c r="E9" s="5" t="s">
        <v>2</v>
      </c>
      <c r="F9" s="13">
        <v>22.068429250000001</v>
      </c>
      <c r="G9" s="62">
        <v>5.4932716080000006</v>
      </c>
      <c r="H9" s="21">
        <v>5.5591908672959987</v>
      </c>
      <c r="I9" s="21">
        <v>5.6259011577035523</v>
      </c>
      <c r="J9" s="21">
        <v>5.6934119715959941</v>
      </c>
      <c r="K9" s="22">
        <v>5.7617329152551466</v>
      </c>
    </row>
    <row r="10" spans="2:11" ht="12.75" customHeight="1" x14ac:dyDescent="0.2">
      <c r="B10" s="131" t="s">
        <v>97</v>
      </c>
      <c r="C10" s="132"/>
      <c r="D10" s="6" t="s">
        <v>3</v>
      </c>
      <c r="E10" s="16" t="s">
        <v>2</v>
      </c>
      <c r="F10" s="18">
        <f>F8</f>
        <v>22.068429250000001</v>
      </c>
      <c r="G10" s="61">
        <f t="shared" ref="G10:H10" si="1">G8</f>
        <v>5.4932716080000006</v>
      </c>
      <c r="H10" s="18">
        <f t="shared" si="1"/>
        <v>5.5591908672959987</v>
      </c>
      <c r="I10" s="18">
        <f t="shared" ref="I10:K10" si="2">I8</f>
        <v>5.6259011577035523</v>
      </c>
      <c r="J10" s="18">
        <f t="shared" si="2"/>
        <v>5.6934119715959941</v>
      </c>
      <c r="K10" s="18">
        <f t="shared" si="2"/>
        <v>5.7617329152551466</v>
      </c>
    </row>
    <row r="11" spans="2:11" ht="13.5" thickBot="1" x14ac:dyDescent="0.25">
      <c r="B11" s="133"/>
      <c r="C11" s="134"/>
      <c r="D11" s="7" t="s">
        <v>5</v>
      </c>
      <c r="E11" s="17" t="s">
        <v>2</v>
      </c>
      <c r="F11" s="19">
        <f>F9</f>
        <v>22.068429250000001</v>
      </c>
      <c r="G11" s="19">
        <f t="shared" ref="G11:K11" si="3">+G9</f>
        <v>5.4932716080000006</v>
      </c>
      <c r="H11" s="19">
        <f t="shared" si="3"/>
        <v>5.5591908672959987</v>
      </c>
      <c r="I11" s="19">
        <f t="shared" si="3"/>
        <v>5.6259011577035523</v>
      </c>
      <c r="J11" s="19">
        <f t="shared" si="3"/>
        <v>5.6934119715959941</v>
      </c>
      <c r="K11" s="19">
        <f t="shared" si="3"/>
        <v>5.7617329152551466</v>
      </c>
    </row>
    <row r="12" spans="2:11" ht="13.5" customHeight="1" x14ac:dyDescent="0.2"/>
    <row r="13" spans="2:11" ht="13.5" thickBot="1" x14ac:dyDescent="0.25"/>
    <row r="14" spans="2:11" ht="13.5" thickBot="1" x14ac:dyDescent="0.25">
      <c r="B14" s="138" t="s">
        <v>99</v>
      </c>
      <c r="C14" s="139"/>
      <c r="D14" s="139"/>
      <c r="E14" s="139"/>
      <c r="F14" s="139"/>
      <c r="G14" s="139"/>
      <c r="H14" s="139"/>
      <c r="I14" s="139"/>
      <c r="J14" s="139"/>
      <c r="K14" s="140"/>
    </row>
    <row r="15" spans="2:11" ht="15.75" customHeight="1" thickBot="1" x14ac:dyDescent="0.25">
      <c r="B15" s="116" t="s">
        <v>0</v>
      </c>
      <c r="C15" s="117"/>
      <c r="D15" s="120" t="s">
        <v>13</v>
      </c>
      <c r="E15" s="121"/>
      <c r="F15" s="124" t="s">
        <v>12</v>
      </c>
      <c r="G15" s="125"/>
      <c r="H15" s="125"/>
      <c r="I15" s="125"/>
      <c r="J15" s="125"/>
      <c r="K15" s="126"/>
    </row>
    <row r="16" spans="2:11" ht="15.75" customHeight="1" thickBot="1" x14ac:dyDescent="0.25">
      <c r="B16" s="118"/>
      <c r="C16" s="119"/>
      <c r="D16" s="122"/>
      <c r="E16" s="123"/>
      <c r="F16" s="10" t="s">
        <v>11</v>
      </c>
      <c r="G16" s="11">
        <f>2019+1</f>
        <v>2020</v>
      </c>
      <c r="H16" s="11">
        <f>+G16+1</f>
        <v>2021</v>
      </c>
      <c r="I16" s="11">
        <f t="shared" ref="I16:K16" si="4">+H16+1</f>
        <v>2022</v>
      </c>
      <c r="J16" s="11">
        <f t="shared" si="4"/>
        <v>2023</v>
      </c>
      <c r="K16" s="12">
        <f t="shared" si="4"/>
        <v>2024</v>
      </c>
    </row>
    <row r="17" spans="2:11" ht="29.25" customHeight="1" thickBot="1" x14ac:dyDescent="0.25">
      <c r="B17" s="127" t="s">
        <v>1</v>
      </c>
      <c r="C17" s="151" t="s">
        <v>226</v>
      </c>
      <c r="D17" s="2" t="s">
        <v>3</v>
      </c>
      <c r="E17" s="3" t="s">
        <v>2</v>
      </c>
      <c r="F17" s="55">
        <v>2.3907500000000002</v>
      </c>
      <c r="G17" s="58">
        <v>2.4194390000000001</v>
      </c>
      <c r="H17" s="52">
        <v>2.4484722680000002</v>
      </c>
      <c r="I17" s="52">
        <v>2.4778539352160003</v>
      </c>
      <c r="J17" s="52">
        <v>2.5075881824385919</v>
      </c>
      <c r="K17" s="53">
        <v>2.5376792406278548</v>
      </c>
    </row>
    <row r="18" spans="2:11" ht="21.75" customHeight="1" thickBot="1" x14ac:dyDescent="0.25">
      <c r="B18" s="128"/>
      <c r="C18" s="152"/>
      <c r="D18" s="4" t="s">
        <v>8</v>
      </c>
      <c r="E18" s="5" t="s">
        <v>2</v>
      </c>
      <c r="F18" s="55">
        <v>2.3907500000000002</v>
      </c>
      <c r="G18" s="58">
        <v>2.4194390000000001</v>
      </c>
      <c r="H18" s="52">
        <v>2.4484722680000002</v>
      </c>
      <c r="I18" s="52">
        <v>2.4778539352160003</v>
      </c>
      <c r="J18" s="52">
        <v>2.5075881824385919</v>
      </c>
      <c r="K18" s="53">
        <v>2.5376792406278548</v>
      </c>
    </row>
    <row r="19" spans="2:11" ht="34.5" customHeight="1" x14ac:dyDescent="0.2">
      <c r="B19" s="127" t="s">
        <v>4</v>
      </c>
      <c r="C19" s="151" t="s">
        <v>227</v>
      </c>
      <c r="D19" s="2" t="s">
        <v>3</v>
      </c>
      <c r="E19" s="3" t="s">
        <v>2</v>
      </c>
      <c r="F19" s="59">
        <v>29.856999999999999</v>
      </c>
      <c r="G19" s="59">
        <v>30.215284000000004</v>
      </c>
      <c r="H19" s="54">
        <v>5.6140964561087996</v>
      </c>
      <c r="I19" s="54">
        <v>5.6814656135821062</v>
      </c>
      <c r="J19" s="54">
        <v>5.7496432009450906</v>
      </c>
      <c r="K19" s="54">
        <v>5.8186389193564318</v>
      </c>
    </row>
    <row r="20" spans="2:11" ht="20.25" customHeight="1" thickBot="1" x14ac:dyDescent="0.25">
      <c r="B20" s="128"/>
      <c r="C20" s="152"/>
      <c r="D20" s="4" t="s">
        <v>5</v>
      </c>
      <c r="E20" s="5" t="s">
        <v>2</v>
      </c>
      <c r="F20" s="54">
        <v>29.856999999999999</v>
      </c>
      <c r="G20" s="54">
        <v>30.215284000000004</v>
      </c>
      <c r="H20" s="54">
        <v>5.6140964561087996</v>
      </c>
      <c r="I20" s="54">
        <v>5.6814656135821062</v>
      </c>
      <c r="J20" s="54">
        <v>5.7496432009450906</v>
      </c>
      <c r="K20" s="54">
        <v>5.8186389193564318</v>
      </c>
    </row>
    <row r="21" spans="2:11" ht="15" thickBot="1" x14ac:dyDescent="0.25">
      <c r="B21" s="127" t="s">
        <v>6</v>
      </c>
      <c r="C21" s="151" t="s">
        <v>228</v>
      </c>
      <c r="D21" s="2" t="s">
        <v>3</v>
      </c>
      <c r="E21" s="3" t="s">
        <v>2</v>
      </c>
      <c r="F21" s="55">
        <v>67.39725</v>
      </c>
      <c r="G21" s="56">
        <v>68.206017000000003</v>
      </c>
      <c r="H21" s="52">
        <v>12.672896217854399</v>
      </c>
      <c r="I21" s="52">
        <v>12.824970972468652</v>
      </c>
      <c r="J21" s="52">
        <v>12.978870624138279</v>
      </c>
      <c r="K21" s="53">
        <v>13.134617071627936</v>
      </c>
    </row>
    <row r="22" spans="2:11" ht="38.25" customHeight="1" thickBot="1" x14ac:dyDescent="0.25">
      <c r="B22" s="128"/>
      <c r="C22" s="152"/>
      <c r="D22" s="4" t="s">
        <v>5</v>
      </c>
      <c r="E22" s="5" t="s">
        <v>2</v>
      </c>
      <c r="F22" s="55">
        <v>67.39725</v>
      </c>
      <c r="G22" s="56">
        <v>68.206017000000003</v>
      </c>
      <c r="H22" s="52">
        <v>12.672896217854399</v>
      </c>
      <c r="I22" s="52">
        <v>12.824970972468652</v>
      </c>
      <c r="J22" s="52">
        <v>12.978870624138279</v>
      </c>
      <c r="K22" s="53">
        <v>13.134617071627936</v>
      </c>
    </row>
    <row r="23" spans="2:11" ht="18" customHeight="1" thickBot="1" x14ac:dyDescent="0.25">
      <c r="B23" s="127" t="s">
        <v>7</v>
      </c>
      <c r="C23" s="151" t="s">
        <v>229</v>
      </c>
      <c r="D23" s="2" t="s">
        <v>3</v>
      </c>
      <c r="E23" s="3" t="s">
        <v>2</v>
      </c>
      <c r="F23" s="55">
        <v>13.176500000000001</v>
      </c>
      <c r="G23" s="56">
        <v>13.334617999999999</v>
      </c>
      <c r="H23" s="52">
        <v>2.4776146951775999</v>
      </c>
      <c r="I23" s="52">
        <v>2.5073460715197315</v>
      </c>
      <c r="J23" s="52">
        <v>2.5374342243779684</v>
      </c>
      <c r="K23" s="53">
        <v>2.5678834350705038</v>
      </c>
    </row>
    <row r="24" spans="2:11" ht="22.5" customHeight="1" thickBot="1" x14ac:dyDescent="0.25">
      <c r="B24" s="128"/>
      <c r="C24" s="152"/>
      <c r="D24" s="4" t="s">
        <v>5</v>
      </c>
      <c r="E24" s="5" t="s">
        <v>2</v>
      </c>
      <c r="F24" s="55">
        <v>13.176500000000001</v>
      </c>
      <c r="G24" s="56">
        <v>13.334617999999999</v>
      </c>
      <c r="H24" s="52">
        <v>2.4776146951775999</v>
      </c>
      <c r="I24" s="52">
        <v>2.5073460715197315</v>
      </c>
      <c r="J24" s="52">
        <v>2.5374342243779684</v>
      </c>
      <c r="K24" s="53">
        <v>2.5678834350705038</v>
      </c>
    </row>
    <row r="25" spans="2:11" ht="27.75" customHeight="1" thickBot="1" x14ac:dyDescent="0.25">
      <c r="B25" s="131" t="s">
        <v>99</v>
      </c>
      <c r="C25" s="132"/>
      <c r="D25" s="6" t="s">
        <v>3</v>
      </c>
      <c r="E25" s="16" t="s">
        <v>2</v>
      </c>
      <c r="F25" s="57">
        <f>F17+F19+F21+F23</f>
        <v>112.8215</v>
      </c>
      <c r="G25" s="57">
        <f t="shared" ref="G25:K26" si="5">G17+G19+G21+G23</f>
        <v>114.17535800000002</v>
      </c>
      <c r="H25" s="57">
        <f>H17+H19+H21+H23</f>
        <v>23.213079637140801</v>
      </c>
      <c r="I25" s="57">
        <f t="shared" si="5"/>
        <v>23.491636592786488</v>
      </c>
      <c r="J25" s="57">
        <f t="shared" si="5"/>
        <v>23.773536231899932</v>
      </c>
      <c r="K25" s="57">
        <f t="shared" si="5"/>
        <v>24.058818666682726</v>
      </c>
    </row>
    <row r="26" spans="2:11" ht="36" customHeight="1" x14ac:dyDescent="0.2">
      <c r="B26" s="133"/>
      <c r="C26" s="134"/>
      <c r="D26" s="7" t="s">
        <v>5</v>
      </c>
      <c r="E26" s="17" t="s">
        <v>2</v>
      </c>
      <c r="F26" s="57">
        <f>F18+F20+F22+F24</f>
        <v>112.8215</v>
      </c>
      <c r="G26" s="57">
        <f t="shared" si="5"/>
        <v>114.17535800000002</v>
      </c>
      <c r="H26" s="57">
        <f t="shared" si="5"/>
        <v>23.213079637140801</v>
      </c>
      <c r="I26" s="57">
        <f t="shared" si="5"/>
        <v>23.491636592786488</v>
      </c>
      <c r="J26" s="57">
        <f t="shared" si="5"/>
        <v>23.773536231899932</v>
      </c>
      <c r="K26" s="57">
        <f t="shared" si="5"/>
        <v>24.058818666682726</v>
      </c>
    </row>
    <row r="27" spans="2:11" ht="13.5" thickBot="1" x14ac:dyDescent="0.25"/>
    <row r="28" spans="2:11" ht="13.5" thickBot="1" x14ac:dyDescent="0.25">
      <c r="B28" s="138" t="s">
        <v>230</v>
      </c>
      <c r="C28" s="139"/>
      <c r="D28" s="139"/>
      <c r="E28" s="139"/>
      <c r="F28" s="139"/>
      <c r="G28" s="139"/>
      <c r="H28" s="139"/>
      <c r="I28" s="139"/>
      <c r="J28" s="139"/>
      <c r="K28" s="140"/>
    </row>
    <row r="29" spans="2:11" ht="13.5" thickBot="1" x14ac:dyDescent="0.25">
      <c r="B29" s="116" t="s">
        <v>0</v>
      </c>
      <c r="C29" s="117"/>
      <c r="D29" s="120" t="s">
        <v>13</v>
      </c>
      <c r="E29" s="121"/>
      <c r="F29" s="124" t="s">
        <v>12</v>
      </c>
      <c r="G29" s="125"/>
      <c r="H29" s="125"/>
      <c r="I29" s="125"/>
      <c r="J29" s="125"/>
      <c r="K29" s="126"/>
    </row>
    <row r="30" spans="2:11" ht="13.5" thickBot="1" x14ac:dyDescent="0.25">
      <c r="B30" s="118"/>
      <c r="C30" s="119"/>
      <c r="D30" s="122"/>
      <c r="E30" s="123"/>
      <c r="F30" s="10" t="s">
        <v>11</v>
      </c>
      <c r="G30" s="11">
        <f>2019+1</f>
        <v>2020</v>
      </c>
      <c r="H30" s="11">
        <f>+G30+1</f>
        <v>2021</v>
      </c>
      <c r="I30" s="11">
        <f t="shared" ref="I30" si="6">+H30+1</f>
        <v>2022</v>
      </c>
      <c r="J30" s="11">
        <f t="shared" ref="J30" si="7">+I30+1</f>
        <v>2023</v>
      </c>
      <c r="K30" s="12">
        <f t="shared" ref="K30" si="8">+J30+1</f>
        <v>2024</v>
      </c>
    </row>
    <row r="31" spans="2:11" ht="15" thickBot="1" x14ac:dyDescent="0.25">
      <c r="B31" s="127" t="s">
        <v>1</v>
      </c>
      <c r="C31" s="151" t="s">
        <v>230</v>
      </c>
      <c r="D31" s="2" t="s">
        <v>3</v>
      </c>
      <c r="E31" s="3" t="s">
        <v>2</v>
      </c>
      <c r="F31" s="55">
        <v>13.908602756445427</v>
      </c>
      <c r="G31" s="58">
        <v>5.1685257993527616</v>
      </c>
      <c r="H31" s="52">
        <v>5.2305481089449941</v>
      </c>
      <c r="I31" s="52">
        <v>5.2933146862523346</v>
      </c>
      <c r="J31" s="52">
        <v>5.3568344624873623</v>
      </c>
      <c r="K31" s="53">
        <v>5.4211164760372101</v>
      </c>
    </row>
    <row r="32" spans="2:11" ht="15" thickBot="1" x14ac:dyDescent="0.25">
      <c r="B32" s="128"/>
      <c r="C32" s="152"/>
      <c r="D32" s="4" t="s">
        <v>8</v>
      </c>
      <c r="E32" s="5" t="s">
        <v>2</v>
      </c>
      <c r="F32" s="55">
        <v>13.908602756445427</v>
      </c>
      <c r="G32" s="58">
        <v>5.1685257993527616</v>
      </c>
      <c r="H32" s="52">
        <v>5.2305481089449941</v>
      </c>
      <c r="I32" s="52">
        <v>5.2933146862523346</v>
      </c>
      <c r="J32" s="52">
        <v>5.3568344624873623</v>
      </c>
      <c r="K32" s="53">
        <v>5.4211164760372101</v>
      </c>
    </row>
    <row r="33" spans="2:12" ht="13.5" thickBot="1" x14ac:dyDescent="0.25"/>
    <row r="34" spans="2:12" ht="13.5" thickBot="1" x14ac:dyDescent="0.25">
      <c r="B34" s="113" t="s">
        <v>231</v>
      </c>
      <c r="C34" s="114"/>
      <c r="D34" s="114"/>
      <c r="E34" s="114"/>
      <c r="F34" s="114"/>
      <c r="G34" s="114"/>
      <c r="H34" s="114"/>
      <c r="I34" s="114"/>
      <c r="J34" s="114"/>
      <c r="K34" s="115"/>
    </row>
    <row r="35" spans="2:12" ht="13.5" thickBot="1" x14ac:dyDescent="0.25">
      <c r="B35" s="116" t="s">
        <v>0</v>
      </c>
      <c r="C35" s="117"/>
      <c r="D35" s="120" t="s">
        <v>13</v>
      </c>
      <c r="E35" s="121"/>
      <c r="F35" s="124" t="s">
        <v>12</v>
      </c>
      <c r="G35" s="125"/>
      <c r="H35" s="125"/>
      <c r="I35" s="125"/>
      <c r="J35" s="125"/>
      <c r="K35" s="126"/>
    </row>
    <row r="36" spans="2:12" ht="13.5" thickBot="1" x14ac:dyDescent="0.25">
      <c r="B36" s="118"/>
      <c r="C36" s="119"/>
      <c r="D36" s="122"/>
      <c r="E36" s="123"/>
      <c r="F36" s="10" t="s">
        <v>11</v>
      </c>
      <c r="G36" s="11">
        <f>2019+1</f>
        <v>2020</v>
      </c>
      <c r="H36" s="11">
        <f>+G36+1</f>
        <v>2021</v>
      </c>
      <c r="I36" s="11">
        <f t="shared" ref="I36" si="9">+H36+1</f>
        <v>2022</v>
      </c>
      <c r="J36" s="11">
        <f t="shared" ref="J36" si="10">+I36+1</f>
        <v>2023</v>
      </c>
      <c r="K36" s="12">
        <f t="shared" ref="K36" si="11">+J36+1</f>
        <v>2024</v>
      </c>
    </row>
    <row r="37" spans="2:12" ht="15" customHeight="1" thickBot="1" x14ac:dyDescent="0.25">
      <c r="B37" s="193" t="s">
        <v>231</v>
      </c>
      <c r="C37" s="154"/>
      <c r="D37" s="2" t="s">
        <v>3</v>
      </c>
      <c r="E37" s="3" t="s">
        <v>2</v>
      </c>
      <c r="F37" s="55">
        <f>+F25+F31</f>
        <v>126.73010275644543</v>
      </c>
      <c r="G37" s="55">
        <f t="shared" ref="G37:K38" si="12">+G25+G31</f>
        <v>119.34388379935278</v>
      </c>
      <c r="H37" s="55">
        <f t="shared" si="12"/>
        <v>28.443627746085795</v>
      </c>
      <c r="I37" s="55">
        <f t="shared" si="12"/>
        <v>28.784951279038822</v>
      </c>
      <c r="J37" s="55">
        <f t="shared" si="12"/>
        <v>29.130370694387295</v>
      </c>
      <c r="K37" s="55">
        <f t="shared" si="12"/>
        <v>29.479935142719935</v>
      </c>
    </row>
    <row r="38" spans="2:12" ht="15.75" customHeight="1" thickBot="1" x14ac:dyDescent="0.25">
      <c r="B38" s="194"/>
      <c r="C38" s="156"/>
      <c r="D38" s="4" t="s">
        <v>8</v>
      </c>
      <c r="E38" s="5" t="s">
        <v>2</v>
      </c>
      <c r="F38" s="55">
        <f>+F26+F32</f>
        <v>126.73010275644543</v>
      </c>
      <c r="G38" s="55">
        <f t="shared" si="12"/>
        <v>119.34388379935278</v>
      </c>
      <c r="H38" s="55">
        <f t="shared" si="12"/>
        <v>28.443627746085795</v>
      </c>
      <c r="I38" s="55">
        <f t="shared" si="12"/>
        <v>28.784951279038822</v>
      </c>
      <c r="J38" s="55">
        <f t="shared" si="12"/>
        <v>29.130370694387295</v>
      </c>
      <c r="K38" s="55">
        <f t="shared" si="12"/>
        <v>29.479935142719935</v>
      </c>
    </row>
    <row r="39" spans="2:12" ht="15.75" customHeight="1" thickBot="1" x14ac:dyDescent="0.25">
      <c r="B39" s="63"/>
      <c r="C39" s="63"/>
      <c r="D39" s="64"/>
      <c r="E39" s="65"/>
      <c r="F39" s="66"/>
      <c r="G39" s="66"/>
      <c r="H39" s="66"/>
      <c r="I39" s="66"/>
      <c r="J39" s="66"/>
      <c r="K39" s="66"/>
    </row>
    <row r="40" spans="2:12" ht="15.75" customHeight="1" thickBot="1" x14ac:dyDescent="0.25">
      <c r="B40" s="138" t="s">
        <v>238</v>
      </c>
      <c r="C40" s="139"/>
      <c r="D40" s="139"/>
      <c r="E40" s="139"/>
      <c r="F40" s="139"/>
      <c r="G40" s="139"/>
      <c r="H40" s="139"/>
      <c r="I40" s="139"/>
      <c r="J40" s="139"/>
      <c r="K40" s="140"/>
    </row>
    <row r="41" spans="2:12" ht="15.75" customHeight="1" thickBot="1" x14ac:dyDescent="0.25">
      <c r="B41" s="116" t="s">
        <v>0</v>
      </c>
      <c r="C41" s="117"/>
      <c r="D41" s="120" t="s">
        <v>13</v>
      </c>
      <c r="E41" s="121"/>
      <c r="F41" s="124" t="s">
        <v>12</v>
      </c>
      <c r="G41" s="125"/>
      <c r="H41" s="125"/>
      <c r="I41" s="125"/>
      <c r="J41" s="125"/>
      <c r="K41" s="126"/>
    </row>
    <row r="42" spans="2:12" ht="15.75" customHeight="1" thickBot="1" x14ac:dyDescent="0.25">
      <c r="B42" s="118"/>
      <c r="C42" s="119"/>
      <c r="D42" s="122"/>
      <c r="E42" s="123"/>
      <c r="F42" s="10" t="s">
        <v>11</v>
      </c>
      <c r="G42" s="11">
        <f>2019+1</f>
        <v>2020</v>
      </c>
      <c r="H42" s="11">
        <f>+G42+1</f>
        <v>2021</v>
      </c>
      <c r="I42" s="11">
        <f t="shared" ref="I42:K42" si="13">+H42+1</f>
        <v>2022</v>
      </c>
      <c r="J42" s="11">
        <f t="shared" si="13"/>
        <v>2023</v>
      </c>
      <c r="K42" s="12">
        <f t="shared" si="13"/>
        <v>2024</v>
      </c>
    </row>
    <row r="43" spans="2:12" ht="15.75" customHeight="1" thickBot="1" x14ac:dyDescent="0.25">
      <c r="B43" s="127" t="s">
        <v>1</v>
      </c>
      <c r="C43" s="151" t="s">
        <v>233</v>
      </c>
      <c r="D43" s="2" t="s">
        <v>3</v>
      </c>
      <c r="E43" s="3" t="s">
        <v>2</v>
      </c>
      <c r="F43" s="13">
        <v>24.595999605219244</v>
      </c>
      <c r="G43" s="14">
        <v>24.891151600481873</v>
      </c>
      <c r="H43" s="14">
        <v>25.189845419687657</v>
      </c>
      <c r="I43" s="14">
        <v>25.492123564723908</v>
      </c>
      <c r="J43" s="14">
        <v>25.798029047500595</v>
      </c>
      <c r="K43" s="68">
        <v>5.1928027132784438</v>
      </c>
    </row>
    <row r="44" spans="2:12" ht="32.25" customHeight="1" thickBot="1" x14ac:dyDescent="0.25">
      <c r="B44" s="128"/>
      <c r="C44" s="152"/>
      <c r="D44" s="4" t="s">
        <v>8</v>
      </c>
      <c r="E44" s="5" t="s">
        <v>2</v>
      </c>
      <c r="F44" s="13">
        <v>24.595999605219244</v>
      </c>
      <c r="G44" s="14">
        <v>24.891151600481873</v>
      </c>
      <c r="H44" s="14">
        <v>25.189845419687657</v>
      </c>
      <c r="I44" s="14">
        <v>25.492123564723908</v>
      </c>
      <c r="J44" s="14">
        <v>25.798029047500595</v>
      </c>
      <c r="K44" s="68">
        <v>5.1928027132784438</v>
      </c>
    </row>
    <row r="45" spans="2:12" ht="15.75" customHeight="1" thickBot="1" x14ac:dyDescent="0.25">
      <c r="B45" s="127" t="s">
        <v>4</v>
      </c>
      <c r="C45" s="151" t="s">
        <v>234</v>
      </c>
      <c r="D45" s="2" t="s">
        <v>3</v>
      </c>
      <c r="E45" s="3" t="s">
        <v>2</v>
      </c>
      <c r="F45" s="67">
        <v>2.5557122147519107</v>
      </c>
      <c r="G45" s="67">
        <v>2.5863807613289338</v>
      </c>
      <c r="H45" s="67">
        <v>2.6174173304648809</v>
      </c>
      <c r="I45" s="67">
        <v>2.6488263384304598</v>
      </c>
      <c r="J45" s="67">
        <v>2.6806122544916247</v>
      </c>
      <c r="K45" s="68">
        <v>0.53957186274740476</v>
      </c>
    </row>
    <row r="46" spans="2:12" ht="21.75" customHeight="1" thickBot="1" x14ac:dyDescent="0.25">
      <c r="B46" s="128"/>
      <c r="C46" s="152"/>
      <c r="D46" s="4" t="s">
        <v>5</v>
      </c>
      <c r="E46" s="5" t="s">
        <v>2</v>
      </c>
      <c r="F46" s="67">
        <v>2.5557122147519107</v>
      </c>
      <c r="G46" s="67">
        <v>2.5863807613289338</v>
      </c>
      <c r="H46" s="67">
        <v>2.6174173304648809</v>
      </c>
      <c r="I46" s="67">
        <v>2.6488263384304598</v>
      </c>
      <c r="J46" s="67">
        <v>2.6806122544916247</v>
      </c>
      <c r="K46" s="68">
        <v>0.53957186274740476</v>
      </c>
    </row>
    <row r="47" spans="2:12" ht="15.75" customHeight="1" thickBot="1" x14ac:dyDescent="0.25">
      <c r="B47" s="127" t="s">
        <v>6</v>
      </c>
      <c r="C47" s="151" t="s">
        <v>235</v>
      </c>
      <c r="D47" s="2" t="s">
        <v>3</v>
      </c>
      <c r="E47" s="3" t="s">
        <v>2</v>
      </c>
      <c r="F47" s="13">
        <v>10.76894121258711</v>
      </c>
      <c r="G47" s="14">
        <v>10.898168507138154</v>
      </c>
      <c r="H47" s="14">
        <v>11.028946529223811</v>
      </c>
      <c r="I47" s="14">
        <v>11.161293887574498</v>
      </c>
      <c r="J47" s="111">
        <v>11.295229414225393</v>
      </c>
      <c r="K47" s="112">
        <v>11.430772167196098</v>
      </c>
      <c r="L47" s="87"/>
    </row>
    <row r="48" spans="2:12" ht="40.5" customHeight="1" thickBot="1" x14ac:dyDescent="0.25">
      <c r="B48" s="128"/>
      <c r="C48" s="152"/>
      <c r="D48" s="4" t="s">
        <v>5</v>
      </c>
      <c r="E48" s="5" t="s">
        <v>2</v>
      </c>
      <c r="F48" s="13">
        <v>10.76894121258711</v>
      </c>
      <c r="G48" s="14">
        <v>10.898168507138154</v>
      </c>
      <c r="H48" s="14">
        <v>11.028946529223811</v>
      </c>
      <c r="I48" s="14">
        <v>11.161293887574498</v>
      </c>
      <c r="J48" s="111">
        <v>11.295229414225393</v>
      </c>
      <c r="K48" s="112">
        <v>11.430772167196098</v>
      </c>
      <c r="L48" s="87"/>
    </row>
    <row r="49" spans="2:12" ht="15.75" customHeight="1" thickBot="1" x14ac:dyDescent="0.25">
      <c r="B49" s="127" t="s">
        <v>7</v>
      </c>
      <c r="C49" s="151" t="s">
        <v>236</v>
      </c>
      <c r="D49" s="2" t="s">
        <v>3</v>
      </c>
      <c r="E49" s="3" t="s">
        <v>2</v>
      </c>
      <c r="F49" s="13">
        <v>11.795594837316511</v>
      </c>
      <c r="G49" s="14">
        <v>11.937141975364307</v>
      </c>
      <c r="H49" s="14">
        <v>12.080387679068677</v>
      </c>
      <c r="I49" s="14">
        <v>12.225352331217502</v>
      </c>
      <c r="J49" s="111">
        <v>12.372056559192114</v>
      </c>
      <c r="K49" s="112">
        <v>12.520521237902416</v>
      </c>
      <c r="L49" s="87"/>
    </row>
    <row r="50" spans="2:12" ht="26.25" customHeight="1" thickBot="1" x14ac:dyDescent="0.25">
      <c r="B50" s="128"/>
      <c r="C50" s="152"/>
      <c r="D50" s="4" t="s">
        <v>5</v>
      </c>
      <c r="E50" s="5" t="s">
        <v>2</v>
      </c>
      <c r="F50" s="13">
        <v>11.795594837316511</v>
      </c>
      <c r="G50" s="14">
        <v>11.937141975364307</v>
      </c>
      <c r="H50" s="14">
        <v>12.080387679068677</v>
      </c>
      <c r="I50" s="14">
        <v>12.225352331217502</v>
      </c>
      <c r="J50" s="111">
        <v>12.372056559192114</v>
      </c>
      <c r="K50" s="112">
        <v>12.520521237902416</v>
      </c>
      <c r="L50" s="87"/>
    </row>
    <row r="51" spans="2:12" ht="15.75" customHeight="1" thickBot="1" x14ac:dyDescent="0.25">
      <c r="B51" s="131" t="s">
        <v>237</v>
      </c>
      <c r="C51" s="132"/>
      <c r="D51" s="6" t="s">
        <v>3</v>
      </c>
      <c r="E51" s="16" t="s">
        <v>2</v>
      </c>
      <c r="F51" s="18">
        <f>F43+F45+F47+F49</f>
        <v>49.716247869874778</v>
      </c>
      <c r="G51" s="18">
        <f t="shared" ref="G51:J51" si="14">G43+G45+G47+G49</f>
        <v>50.312842844313266</v>
      </c>
      <c r="H51" s="18">
        <f t="shared" si="14"/>
        <v>50.916596958445027</v>
      </c>
      <c r="I51" s="18">
        <f t="shared" si="14"/>
        <v>51.527596121946367</v>
      </c>
      <c r="J51" s="18">
        <f t="shared" si="14"/>
        <v>52.145927275409733</v>
      </c>
      <c r="K51" s="18">
        <f>K43+K45+K47+K49</f>
        <v>29.683667981124366</v>
      </c>
    </row>
    <row r="52" spans="2:12" ht="15.75" customHeight="1" thickBot="1" x14ac:dyDescent="0.25">
      <c r="B52" s="133"/>
      <c r="C52" s="134"/>
      <c r="D52" s="7" t="s">
        <v>5</v>
      </c>
      <c r="E52" s="17" t="s">
        <v>2</v>
      </c>
      <c r="F52" s="19">
        <f>+F44+F46+F48+F50</f>
        <v>49.716247869874778</v>
      </c>
      <c r="G52" s="19">
        <f t="shared" ref="G52:J52" si="15">+G44+G46+G48+G50</f>
        <v>50.312842844313266</v>
      </c>
      <c r="H52" s="19">
        <f t="shared" si="15"/>
        <v>50.916596958445027</v>
      </c>
      <c r="I52" s="19">
        <f t="shared" si="15"/>
        <v>51.527596121946367</v>
      </c>
      <c r="J52" s="19">
        <f t="shared" si="15"/>
        <v>52.145927275409733</v>
      </c>
      <c r="K52" s="18">
        <f>K44+K46+K48+K50</f>
        <v>29.683667981124366</v>
      </c>
    </row>
    <row r="53" spans="2:12" ht="15.75" customHeight="1" x14ac:dyDescent="0.2">
      <c r="B53" s="63"/>
      <c r="C53" s="63"/>
      <c r="D53" s="64"/>
      <c r="E53" s="65"/>
      <c r="F53" s="66"/>
      <c r="G53" s="66"/>
      <c r="H53" s="66"/>
      <c r="I53" s="66"/>
      <c r="J53" s="66"/>
      <c r="K53" s="66"/>
    </row>
    <row r="54" spans="2:12" ht="13.5" thickBot="1" x14ac:dyDescent="0.25"/>
    <row r="55" spans="2:12" ht="13.5" thickBot="1" x14ac:dyDescent="0.25">
      <c r="B55" s="138" t="s">
        <v>232</v>
      </c>
      <c r="C55" s="139"/>
      <c r="D55" s="139"/>
      <c r="E55" s="139"/>
      <c r="F55" s="139"/>
      <c r="G55" s="139"/>
      <c r="H55" s="139"/>
      <c r="I55" s="139"/>
      <c r="J55" s="139"/>
      <c r="K55" s="140"/>
    </row>
    <row r="56" spans="2:12" ht="13.5" thickBot="1" x14ac:dyDescent="0.25">
      <c r="B56" s="116" t="s">
        <v>0</v>
      </c>
      <c r="C56" s="117"/>
      <c r="D56" s="120" t="s">
        <v>13</v>
      </c>
      <c r="E56" s="121"/>
      <c r="F56" s="124" t="s">
        <v>12</v>
      </c>
      <c r="G56" s="125"/>
      <c r="H56" s="125"/>
      <c r="I56" s="125"/>
      <c r="J56" s="125"/>
      <c r="K56" s="126"/>
    </row>
    <row r="57" spans="2:12" ht="13.5" thickBot="1" x14ac:dyDescent="0.25">
      <c r="B57" s="118"/>
      <c r="C57" s="119"/>
      <c r="D57" s="122"/>
      <c r="E57" s="123"/>
      <c r="F57" s="10" t="s">
        <v>11</v>
      </c>
      <c r="G57" s="11">
        <f>2019+1</f>
        <v>2020</v>
      </c>
      <c r="H57" s="11">
        <f>+G57+1</f>
        <v>2021</v>
      </c>
      <c r="I57" s="11">
        <f t="shared" ref="I57" si="16">+H57+1</f>
        <v>2022</v>
      </c>
      <c r="J57" s="11">
        <f t="shared" ref="J57" si="17">+I57+1</f>
        <v>2023</v>
      </c>
      <c r="K57" s="12">
        <f t="shared" ref="K57" si="18">+J57+1</f>
        <v>2024</v>
      </c>
    </row>
    <row r="58" spans="2:12" ht="13.5" customHeight="1" thickBot="1" x14ac:dyDescent="0.25">
      <c r="B58" s="127" t="s">
        <v>1</v>
      </c>
      <c r="C58" s="157" t="s">
        <v>101</v>
      </c>
      <c r="D58" s="2" t="s">
        <v>3</v>
      </c>
      <c r="E58" s="3" t="s">
        <v>2</v>
      </c>
      <c r="F58" s="71">
        <v>38.757590498358581</v>
      </c>
      <c r="G58" s="72">
        <v>7.8013913671250048</v>
      </c>
      <c r="H58" s="72">
        <v>7.8950080635305042</v>
      </c>
      <c r="I58" s="72">
        <v>7.9897481602928728</v>
      </c>
      <c r="J58" s="72">
        <v>8.0856251382163862</v>
      </c>
      <c r="K58" s="73">
        <v>8.1826526398749806</v>
      </c>
    </row>
    <row r="59" spans="2:12" ht="35.25" customHeight="1" thickBot="1" x14ac:dyDescent="0.25">
      <c r="B59" s="128"/>
      <c r="C59" s="158"/>
      <c r="D59" s="4" t="s">
        <v>8</v>
      </c>
      <c r="E59" s="5" t="s">
        <v>2</v>
      </c>
      <c r="F59" s="71">
        <v>38.757590498358581</v>
      </c>
      <c r="G59" s="72">
        <v>7.8013913671250048</v>
      </c>
      <c r="H59" s="72">
        <v>7.8950080635305042</v>
      </c>
      <c r="I59" s="72">
        <v>7.9897481602928728</v>
      </c>
      <c r="J59" s="72">
        <v>8.0856251382163862</v>
      </c>
      <c r="K59" s="73">
        <v>8.1826526398749806</v>
      </c>
    </row>
    <row r="60" spans="2:12" ht="12.75" customHeight="1" thickBot="1" x14ac:dyDescent="0.25">
      <c r="B60" s="189" t="s">
        <v>4</v>
      </c>
      <c r="C60" s="191" t="s">
        <v>102</v>
      </c>
      <c r="D60" s="2" t="s">
        <v>3</v>
      </c>
      <c r="E60" s="3" t="s">
        <v>2</v>
      </c>
      <c r="F60" s="69">
        <v>8.1216748628582884</v>
      </c>
      <c r="G60" s="72">
        <v>1.6347859437851839</v>
      </c>
      <c r="H60" s="72">
        <v>1.6544033751106058</v>
      </c>
      <c r="I60" s="72">
        <v>1.6742562156119329</v>
      </c>
      <c r="J60" s="72">
        <v>1.6943472901992767</v>
      </c>
      <c r="K60" s="73">
        <v>1.7146794576816675</v>
      </c>
    </row>
    <row r="61" spans="2:12" ht="25.5" customHeight="1" thickBot="1" x14ac:dyDescent="0.25">
      <c r="B61" s="190"/>
      <c r="C61" s="192"/>
      <c r="D61" s="4" t="s">
        <v>5</v>
      </c>
      <c r="E61" s="5" t="s">
        <v>2</v>
      </c>
      <c r="F61" s="69">
        <v>8.1216748628582884</v>
      </c>
      <c r="G61" s="72">
        <v>1.6347859437851839</v>
      </c>
      <c r="H61" s="72">
        <v>1.6544033751106058</v>
      </c>
      <c r="I61" s="72">
        <v>1.6742562156119329</v>
      </c>
      <c r="J61" s="72">
        <v>1.6943472901992767</v>
      </c>
      <c r="K61" s="73">
        <v>1.7146794576816675</v>
      </c>
    </row>
    <row r="62" spans="2:12" ht="12.75" customHeight="1" thickBot="1" x14ac:dyDescent="0.25">
      <c r="B62" s="131" t="s">
        <v>100</v>
      </c>
      <c r="C62" s="132"/>
      <c r="D62" s="6" t="s">
        <v>3</v>
      </c>
      <c r="E62" s="16" t="s">
        <v>2</v>
      </c>
      <c r="F62" s="70">
        <f t="shared" ref="F62:K63" si="19">F58+F60</f>
        <v>46.879265361216866</v>
      </c>
      <c r="G62" s="70">
        <f t="shared" si="19"/>
        <v>9.436177310910189</v>
      </c>
      <c r="H62" s="70">
        <f t="shared" si="19"/>
        <v>9.5494114386411102</v>
      </c>
      <c r="I62" s="70">
        <f t="shared" si="19"/>
        <v>9.6640043759048062</v>
      </c>
      <c r="J62" s="70">
        <f t="shared" si="19"/>
        <v>9.7799724284156628</v>
      </c>
      <c r="K62" s="70">
        <f t="shared" si="19"/>
        <v>9.8973320975566477</v>
      </c>
    </row>
    <row r="63" spans="2:12" ht="14.25" x14ac:dyDescent="0.2">
      <c r="B63" s="133"/>
      <c r="C63" s="134"/>
      <c r="D63" s="7" t="s">
        <v>5</v>
      </c>
      <c r="E63" s="17" t="s">
        <v>2</v>
      </c>
      <c r="F63" s="70">
        <f t="shared" si="19"/>
        <v>46.879265361216866</v>
      </c>
      <c r="G63" s="70">
        <f t="shared" si="19"/>
        <v>9.436177310910189</v>
      </c>
      <c r="H63" s="70">
        <f t="shared" si="19"/>
        <v>9.5494114386411102</v>
      </c>
      <c r="I63" s="70">
        <f t="shared" si="19"/>
        <v>9.6640043759048062</v>
      </c>
      <c r="J63" s="70">
        <f t="shared" si="19"/>
        <v>9.7799724284156628</v>
      </c>
      <c r="K63" s="70">
        <f t="shared" si="19"/>
        <v>9.8973320975566477</v>
      </c>
    </row>
    <row r="65" spans="2:11" ht="13.5" thickBot="1" x14ac:dyDescent="0.25"/>
    <row r="66" spans="2:11" ht="13.5" thickBot="1" x14ac:dyDescent="0.25">
      <c r="B66" s="138" t="s">
        <v>103</v>
      </c>
      <c r="C66" s="139"/>
      <c r="D66" s="139"/>
      <c r="E66" s="139"/>
      <c r="F66" s="139"/>
      <c r="G66" s="139"/>
      <c r="H66" s="139"/>
      <c r="I66" s="139"/>
      <c r="J66" s="139"/>
      <c r="K66" s="140"/>
    </row>
    <row r="67" spans="2:11" ht="13.5" thickBot="1" x14ac:dyDescent="0.25">
      <c r="B67" s="116" t="s">
        <v>0</v>
      </c>
      <c r="C67" s="117"/>
      <c r="D67" s="120" t="s">
        <v>13</v>
      </c>
      <c r="E67" s="121"/>
      <c r="F67" s="124" t="s">
        <v>12</v>
      </c>
      <c r="G67" s="125"/>
      <c r="H67" s="125"/>
      <c r="I67" s="125"/>
      <c r="J67" s="125"/>
      <c r="K67" s="126"/>
    </row>
    <row r="68" spans="2:11" ht="13.5" thickBot="1" x14ac:dyDescent="0.25">
      <c r="B68" s="118"/>
      <c r="C68" s="119"/>
      <c r="D68" s="122"/>
      <c r="E68" s="123"/>
      <c r="F68" s="10" t="s">
        <v>11</v>
      </c>
      <c r="G68" s="11">
        <f>2019+1</f>
        <v>2020</v>
      </c>
      <c r="H68" s="11">
        <f>+G68+1</f>
        <v>2021</v>
      </c>
      <c r="I68" s="11">
        <f t="shared" ref="I68" si="20">+H68+1</f>
        <v>2022</v>
      </c>
      <c r="J68" s="11">
        <f t="shared" ref="J68" si="21">+I68+1</f>
        <v>2023</v>
      </c>
      <c r="K68" s="12">
        <f t="shared" ref="K68" si="22">+J68+1</f>
        <v>2024</v>
      </c>
    </row>
    <row r="69" spans="2:11" ht="19.5" customHeight="1" thickBot="1" x14ac:dyDescent="0.25">
      <c r="B69" s="127" t="s">
        <v>1</v>
      </c>
      <c r="C69" s="151" t="s">
        <v>104</v>
      </c>
      <c r="D69" s="2" t="s">
        <v>3</v>
      </c>
      <c r="E69" s="3" t="s">
        <v>2</v>
      </c>
      <c r="F69" s="13">
        <v>13.249499999999998</v>
      </c>
      <c r="G69" s="14">
        <v>2.4617994984</v>
      </c>
      <c r="H69" s="14">
        <v>2.4913410923807997</v>
      </c>
      <c r="I69" s="14">
        <v>2.5212371854893689</v>
      </c>
      <c r="J69" s="14">
        <v>2.5514920317152421</v>
      </c>
      <c r="K69" s="15">
        <v>2.5821099360958248</v>
      </c>
    </row>
    <row r="70" spans="2:11" ht="26.25" customHeight="1" thickBot="1" x14ac:dyDescent="0.25">
      <c r="B70" s="128"/>
      <c r="C70" s="152"/>
      <c r="D70" s="4" t="s">
        <v>8</v>
      </c>
      <c r="E70" s="5" t="s">
        <v>2</v>
      </c>
      <c r="F70" s="13">
        <v>13.249499999999998</v>
      </c>
      <c r="G70" s="14">
        <v>2.4617994984</v>
      </c>
      <c r="H70" s="14">
        <v>2.4913410923807997</v>
      </c>
      <c r="I70" s="14">
        <v>2.5212371854893689</v>
      </c>
      <c r="J70" s="14">
        <v>2.5514920317152421</v>
      </c>
      <c r="K70" s="15">
        <v>2.5821099360958248</v>
      </c>
    </row>
    <row r="71" spans="2:11" ht="13.5" thickBot="1" x14ac:dyDescent="0.25">
      <c r="B71" s="127" t="s">
        <v>4</v>
      </c>
      <c r="C71" s="151" t="s">
        <v>105</v>
      </c>
      <c r="D71" s="2" t="s">
        <v>3</v>
      </c>
      <c r="E71" s="3" t="s">
        <v>2</v>
      </c>
      <c r="F71" s="13">
        <v>13.249499999999998</v>
      </c>
      <c r="G71" s="14">
        <v>2.4617994984</v>
      </c>
      <c r="H71" s="14">
        <v>2.4913410923807997</v>
      </c>
      <c r="I71" s="14">
        <v>2.5212371854893689</v>
      </c>
      <c r="J71" s="14">
        <v>2.5514920317152421</v>
      </c>
      <c r="K71" s="15">
        <v>2.5821099360958248</v>
      </c>
    </row>
    <row r="72" spans="2:11" ht="30.75" customHeight="1" thickBot="1" x14ac:dyDescent="0.25">
      <c r="B72" s="128"/>
      <c r="C72" s="152"/>
      <c r="D72" s="4" t="s">
        <v>5</v>
      </c>
      <c r="E72" s="5" t="s">
        <v>2</v>
      </c>
      <c r="F72" s="13">
        <v>13.249499999999998</v>
      </c>
      <c r="G72" s="14">
        <v>2.4617994984</v>
      </c>
      <c r="H72" s="14">
        <v>2.4913410923807997</v>
      </c>
      <c r="I72" s="14">
        <v>2.5212371854893689</v>
      </c>
      <c r="J72" s="14">
        <v>2.5514920317152421</v>
      </c>
      <c r="K72" s="15">
        <v>2.5821099360958248</v>
      </c>
    </row>
    <row r="73" spans="2:11" x14ac:dyDescent="0.2">
      <c r="B73" s="131" t="s">
        <v>103</v>
      </c>
      <c r="C73" s="132"/>
      <c r="D73" s="6" t="s">
        <v>3</v>
      </c>
      <c r="E73" s="16" t="s">
        <v>2</v>
      </c>
      <c r="F73" s="18">
        <f>F69+F71</f>
        <v>26.498999999999995</v>
      </c>
      <c r="G73" s="18">
        <f t="shared" ref="G73:K73" si="23">G69+G71</f>
        <v>4.9235989968</v>
      </c>
      <c r="H73" s="18">
        <f t="shared" si="23"/>
        <v>4.9826821847615994</v>
      </c>
      <c r="I73" s="18">
        <f t="shared" si="23"/>
        <v>5.0424743709787379</v>
      </c>
      <c r="J73" s="18">
        <f t="shared" si="23"/>
        <v>5.1029840634304842</v>
      </c>
      <c r="K73" s="18">
        <f t="shared" si="23"/>
        <v>5.1642198721916497</v>
      </c>
    </row>
    <row r="74" spans="2:11" ht="13.5" thickBot="1" x14ac:dyDescent="0.25">
      <c r="B74" s="133"/>
      <c r="C74" s="134"/>
      <c r="D74" s="7" t="s">
        <v>5</v>
      </c>
      <c r="E74" s="17" t="s">
        <v>2</v>
      </c>
      <c r="F74" s="19">
        <f>+F70+F72</f>
        <v>26.498999999999995</v>
      </c>
      <c r="G74" s="19">
        <f t="shared" ref="G74:K74" si="24">+G70+G72</f>
        <v>4.9235989968</v>
      </c>
      <c r="H74" s="19">
        <f t="shared" si="24"/>
        <v>4.9826821847615994</v>
      </c>
      <c r="I74" s="19">
        <f t="shared" si="24"/>
        <v>5.0424743709787379</v>
      </c>
      <c r="J74" s="19">
        <f t="shared" si="24"/>
        <v>5.1029840634304842</v>
      </c>
      <c r="K74" s="19">
        <f t="shared" si="24"/>
        <v>5.1642198721916497</v>
      </c>
    </row>
    <row r="75" spans="2:11" ht="13.5" thickBot="1" x14ac:dyDescent="0.25">
      <c r="B75" s="83"/>
      <c r="C75" s="83"/>
      <c r="D75" s="77"/>
      <c r="E75" s="78"/>
      <c r="F75" s="84"/>
      <c r="G75" s="84"/>
      <c r="H75" s="84"/>
      <c r="I75" s="84"/>
      <c r="J75" s="84"/>
      <c r="K75" s="84"/>
    </row>
    <row r="76" spans="2:11" ht="13.5" thickBot="1" x14ac:dyDescent="0.25">
      <c r="B76" s="138" t="s">
        <v>253</v>
      </c>
      <c r="C76" s="139"/>
      <c r="D76" s="139"/>
      <c r="E76" s="139"/>
      <c r="F76" s="139"/>
      <c r="G76" s="139"/>
      <c r="H76" s="139"/>
      <c r="I76" s="139"/>
      <c r="J76" s="139"/>
      <c r="K76" s="140"/>
    </row>
    <row r="77" spans="2:11" ht="13.5" thickBot="1" x14ac:dyDescent="0.25">
      <c r="B77" s="116" t="s">
        <v>0</v>
      </c>
      <c r="C77" s="117"/>
      <c r="D77" s="120" t="s">
        <v>13</v>
      </c>
      <c r="E77" s="121"/>
      <c r="F77" s="124" t="s">
        <v>12</v>
      </c>
      <c r="G77" s="125"/>
      <c r="H77" s="125"/>
      <c r="I77" s="125"/>
      <c r="J77" s="125"/>
      <c r="K77" s="126"/>
    </row>
    <row r="78" spans="2:11" ht="13.5" thickBot="1" x14ac:dyDescent="0.25">
      <c r="B78" s="118"/>
      <c r="C78" s="119"/>
      <c r="D78" s="122"/>
      <c r="E78" s="123"/>
      <c r="F78" s="10" t="s">
        <v>11</v>
      </c>
      <c r="G78" s="11">
        <f>2019+1</f>
        <v>2020</v>
      </c>
      <c r="H78" s="11">
        <f>+G78+1</f>
        <v>2021</v>
      </c>
      <c r="I78" s="11">
        <f t="shared" ref="I78" si="25">+H78+1</f>
        <v>2022</v>
      </c>
      <c r="J78" s="11">
        <f t="shared" ref="J78" si="26">+I78+1</f>
        <v>2023</v>
      </c>
      <c r="K78" s="12">
        <f t="shared" ref="K78" si="27">+J78+1</f>
        <v>2024</v>
      </c>
    </row>
    <row r="79" spans="2:11" ht="28.5" customHeight="1" x14ac:dyDescent="0.2">
      <c r="B79" s="127" t="s">
        <v>1</v>
      </c>
      <c r="C79" s="151" t="s">
        <v>104</v>
      </c>
      <c r="D79" s="2" t="s">
        <v>3</v>
      </c>
      <c r="E79" s="3" t="s">
        <v>2</v>
      </c>
      <c r="F79" s="96">
        <v>15.4472647472</v>
      </c>
      <c r="G79" s="96">
        <v>0.57403024425539029</v>
      </c>
      <c r="H79" s="96">
        <v>0.58091860718645483</v>
      </c>
      <c r="I79" s="96">
        <v>0.58788963047269238</v>
      </c>
      <c r="J79" s="96">
        <v>0.59494430603836468</v>
      </c>
      <c r="K79" s="96">
        <v>0.60208363771082496</v>
      </c>
    </row>
    <row r="80" spans="2:11" ht="27" customHeight="1" thickBot="1" x14ac:dyDescent="0.25">
      <c r="B80" s="128"/>
      <c r="C80" s="152"/>
      <c r="D80" s="4" t="s">
        <v>8</v>
      </c>
      <c r="E80" s="5" t="s">
        <v>2</v>
      </c>
      <c r="F80" s="96">
        <v>15.4472647472</v>
      </c>
      <c r="G80" s="96">
        <v>0.57403024425539029</v>
      </c>
      <c r="H80" s="96">
        <v>0.58091860718645483</v>
      </c>
      <c r="I80" s="96">
        <v>0.58788963047269238</v>
      </c>
      <c r="J80" s="96">
        <v>0.59494430603836468</v>
      </c>
      <c r="K80" s="96">
        <v>0.60208363771082496</v>
      </c>
    </row>
    <row r="81" spans="2:11" ht="13.5" thickBot="1" x14ac:dyDescent="0.25">
      <c r="B81" s="83"/>
      <c r="C81" s="83"/>
      <c r="D81" s="77"/>
      <c r="E81" s="78"/>
      <c r="F81" s="84"/>
      <c r="G81" s="84"/>
      <c r="H81" s="84"/>
      <c r="I81" s="84"/>
      <c r="J81" s="84"/>
      <c r="K81" s="84"/>
    </row>
    <row r="82" spans="2:11" ht="13.5" thickBot="1" x14ac:dyDescent="0.25">
      <c r="B82" s="113" t="s">
        <v>254</v>
      </c>
      <c r="C82" s="114"/>
      <c r="D82" s="114"/>
      <c r="E82" s="114"/>
      <c r="F82" s="114"/>
      <c r="G82" s="114"/>
      <c r="H82" s="114"/>
      <c r="I82" s="114"/>
      <c r="J82" s="114"/>
      <c r="K82" s="115"/>
    </row>
    <row r="83" spans="2:11" ht="13.5" thickBot="1" x14ac:dyDescent="0.25">
      <c r="B83" s="116" t="s">
        <v>0</v>
      </c>
      <c r="C83" s="117"/>
      <c r="D83" s="120" t="s">
        <v>13</v>
      </c>
      <c r="E83" s="121"/>
      <c r="F83" s="124" t="s">
        <v>12</v>
      </c>
      <c r="G83" s="125"/>
      <c r="H83" s="125"/>
      <c r="I83" s="125"/>
      <c r="J83" s="125"/>
      <c r="K83" s="126"/>
    </row>
    <row r="84" spans="2:11" ht="13.5" thickBot="1" x14ac:dyDescent="0.25">
      <c r="B84" s="118"/>
      <c r="C84" s="119"/>
      <c r="D84" s="122"/>
      <c r="E84" s="123"/>
      <c r="F84" s="10" t="s">
        <v>11</v>
      </c>
      <c r="G84" s="11">
        <f>2019+1</f>
        <v>2020</v>
      </c>
      <c r="H84" s="11">
        <f>+G84+1</f>
        <v>2021</v>
      </c>
      <c r="I84" s="11">
        <f t="shared" ref="I84" si="28">+H84+1</f>
        <v>2022</v>
      </c>
      <c r="J84" s="11">
        <f t="shared" ref="J84" si="29">+I84+1</f>
        <v>2023</v>
      </c>
      <c r="K84" s="12">
        <f t="shared" ref="K84" si="30">+J84+1</f>
        <v>2024</v>
      </c>
    </row>
    <row r="85" spans="2:11" ht="13.5" customHeight="1" thickBot="1" x14ac:dyDescent="0.25">
      <c r="B85" s="153" t="s">
        <v>254</v>
      </c>
      <c r="C85" s="154"/>
      <c r="D85" s="2" t="s">
        <v>3</v>
      </c>
      <c r="E85" s="3" t="s">
        <v>2</v>
      </c>
      <c r="F85" s="8">
        <f>+F79+F73</f>
        <v>41.946264747199997</v>
      </c>
      <c r="G85" s="8">
        <f t="shared" ref="G85:K86" si="31">+G79+G73</f>
        <v>5.4976292410553906</v>
      </c>
      <c r="H85" s="8">
        <f t="shared" si="31"/>
        <v>5.5636007919480539</v>
      </c>
      <c r="I85" s="8">
        <f t="shared" si="31"/>
        <v>5.6303640014514302</v>
      </c>
      <c r="J85" s="8">
        <f t="shared" si="31"/>
        <v>5.6979283694688485</v>
      </c>
      <c r="K85" s="8">
        <f t="shared" si="31"/>
        <v>5.7663035099024746</v>
      </c>
    </row>
    <row r="86" spans="2:11" ht="24" customHeight="1" thickBot="1" x14ac:dyDescent="0.25">
      <c r="B86" s="155"/>
      <c r="C86" s="156"/>
      <c r="D86" s="4" t="s">
        <v>8</v>
      </c>
      <c r="E86" s="5" t="s">
        <v>2</v>
      </c>
      <c r="F86" s="8">
        <f>+F80+F74</f>
        <v>41.946264747199997</v>
      </c>
      <c r="G86" s="8">
        <f t="shared" si="31"/>
        <v>5.4976292410553906</v>
      </c>
      <c r="H86" s="8">
        <f t="shared" si="31"/>
        <v>5.5636007919480539</v>
      </c>
      <c r="I86" s="8">
        <f t="shared" si="31"/>
        <v>5.6303640014514302</v>
      </c>
      <c r="J86" s="8">
        <f t="shared" si="31"/>
        <v>5.6979283694688485</v>
      </c>
      <c r="K86" s="8">
        <f t="shared" si="31"/>
        <v>5.7663035099024746</v>
      </c>
    </row>
    <row r="87" spans="2:11" x14ac:dyDescent="0.2">
      <c r="B87" s="83"/>
      <c r="C87" s="83"/>
      <c r="D87" s="77"/>
      <c r="E87" s="78"/>
      <c r="F87" s="84"/>
      <c r="G87" s="84"/>
      <c r="H87" s="84"/>
      <c r="I87" s="84"/>
      <c r="J87" s="84"/>
      <c r="K87" s="84"/>
    </row>
    <row r="89" spans="2:11" ht="13.5" thickBot="1" x14ac:dyDescent="0.25"/>
    <row r="90" spans="2:11" ht="13.5" thickBot="1" x14ac:dyDescent="0.25">
      <c r="B90" s="138" t="s">
        <v>261</v>
      </c>
      <c r="C90" s="139"/>
      <c r="D90" s="139"/>
      <c r="E90" s="139"/>
      <c r="F90" s="139"/>
      <c r="G90" s="139"/>
      <c r="H90" s="139"/>
      <c r="I90" s="139"/>
      <c r="J90" s="139"/>
      <c r="K90" s="140"/>
    </row>
    <row r="91" spans="2:11" ht="13.5" thickBot="1" x14ac:dyDescent="0.25">
      <c r="B91" s="116" t="s">
        <v>0</v>
      </c>
      <c r="C91" s="117"/>
      <c r="D91" s="120" t="s">
        <v>13</v>
      </c>
      <c r="E91" s="121"/>
      <c r="F91" s="124" t="s">
        <v>12</v>
      </c>
      <c r="G91" s="125"/>
      <c r="H91" s="125"/>
      <c r="I91" s="125"/>
      <c r="J91" s="125"/>
      <c r="K91" s="126"/>
    </row>
    <row r="92" spans="2:11" ht="13.5" thickBot="1" x14ac:dyDescent="0.25">
      <c r="B92" s="118"/>
      <c r="C92" s="119"/>
      <c r="D92" s="122"/>
      <c r="E92" s="123"/>
      <c r="F92" s="10" t="s">
        <v>11</v>
      </c>
      <c r="G92" s="11">
        <f>2019+1</f>
        <v>2020</v>
      </c>
      <c r="H92" s="11">
        <f>+G92+1</f>
        <v>2021</v>
      </c>
      <c r="I92" s="11">
        <f t="shared" ref="I92" si="32">+H92+1</f>
        <v>2022</v>
      </c>
      <c r="J92" s="11">
        <f t="shared" ref="J92" si="33">+I92+1</f>
        <v>2023</v>
      </c>
      <c r="K92" s="12">
        <f t="shared" ref="K92" si="34">+J92+1</f>
        <v>2024</v>
      </c>
    </row>
    <row r="93" spans="2:11" ht="13.5" thickBot="1" x14ac:dyDescent="0.25">
      <c r="B93" s="127" t="s">
        <v>1</v>
      </c>
      <c r="C93" s="157" t="s">
        <v>222</v>
      </c>
      <c r="D93" s="2" t="s">
        <v>3</v>
      </c>
      <c r="E93" s="3" t="s">
        <v>2</v>
      </c>
      <c r="F93" s="13">
        <v>3.3306249999999999</v>
      </c>
      <c r="G93" s="14">
        <v>1.237681566</v>
      </c>
      <c r="H93" s="14">
        <v>1.252533744792</v>
      </c>
      <c r="I93" s="14">
        <v>1.2675641497295045</v>
      </c>
      <c r="J93" s="14">
        <v>1.2827749195262581</v>
      </c>
      <c r="K93" s="15">
        <v>1.298168218560573</v>
      </c>
    </row>
    <row r="94" spans="2:11" ht="29.25" customHeight="1" thickBot="1" x14ac:dyDescent="0.25">
      <c r="B94" s="128"/>
      <c r="C94" s="158"/>
      <c r="D94" s="4" t="s">
        <v>8</v>
      </c>
      <c r="E94" s="5" t="s">
        <v>2</v>
      </c>
      <c r="F94" s="13">
        <v>3.3306249999999999</v>
      </c>
      <c r="G94" s="14">
        <v>1.237681566</v>
      </c>
      <c r="H94" s="14">
        <v>1.252533744792</v>
      </c>
      <c r="I94" s="14">
        <v>1.2675641497295045</v>
      </c>
      <c r="J94" s="14">
        <v>1.2827749195262581</v>
      </c>
      <c r="K94" s="15">
        <v>1.298168218560573</v>
      </c>
    </row>
    <row r="95" spans="2:11" ht="13.5" thickBot="1" x14ac:dyDescent="0.25">
      <c r="B95" s="127" t="s">
        <v>4</v>
      </c>
      <c r="C95" s="157" t="s">
        <v>223</v>
      </c>
      <c r="D95" s="2" t="s">
        <v>3</v>
      </c>
      <c r="E95" s="3" t="s">
        <v>2</v>
      </c>
      <c r="F95" s="13">
        <v>10.011177536659199</v>
      </c>
      <c r="G95" s="14">
        <v>4.2894991259999999</v>
      </c>
      <c r="H95" s="14">
        <v>4.3409731155119999</v>
      </c>
      <c r="I95" s="14">
        <v>4.3930647928981434</v>
      </c>
      <c r="J95" s="14">
        <v>4.4457815704129207</v>
      </c>
      <c r="K95" s="15">
        <v>4.4991309492578768</v>
      </c>
    </row>
    <row r="96" spans="2:11" ht="23.25" customHeight="1" thickBot="1" x14ac:dyDescent="0.25">
      <c r="B96" s="128"/>
      <c r="C96" s="158"/>
      <c r="D96" s="4" t="s">
        <v>8</v>
      </c>
      <c r="E96" s="5" t="s">
        <v>2</v>
      </c>
      <c r="F96" s="13">
        <v>9.4048639660800006</v>
      </c>
      <c r="G96" s="14">
        <v>4.2894991259999999</v>
      </c>
      <c r="H96" s="14">
        <v>4.3409731155119999</v>
      </c>
      <c r="I96" s="14">
        <v>4.3930647928981434</v>
      </c>
      <c r="J96" s="14">
        <v>4.4457815704129207</v>
      </c>
      <c r="K96" s="15">
        <v>4.4991309492578768</v>
      </c>
    </row>
    <row r="97" spans="2:11" ht="13.5" thickBot="1" x14ac:dyDescent="0.25">
      <c r="B97" s="127" t="s">
        <v>6</v>
      </c>
      <c r="C97" s="157" t="s">
        <v>224</v>
      </c>
      <c r="D97" s="2" t="s">
        <v>3</v>
      </c>
      <c r="E97" s="3" t="s">
        <v>2</v>
      </c>
      <c r="F97" s="13">
        <v>23.283339114240004</v>
      </c>
      <c r="G97" s="14">
        <v>5.1711353100000004</v>
      </c>
      <c r="H97" s="14">
        <v>5.2331889337200002</v>
      </c>
      <c r="I97" s="14">
        <v>5.2959872009246398</v>
      </c>
      <c r="J97" s="14">
        <v>5.3595390473357361</v>
      </c>
      <c r="K97" s="15">
        <v>5.4238535159037635</v>
      </c>
    </row>
    <row r="98" spans="2:11" ht="30.75" customHeight="1" thickBot="1" x14ac:dyDescent="0.25">
      <c r="B98" s="128"/>
      <c r="C98" s="158"/>
      <c r="D98" s="4" t="s">
        <v>8</v>
      </c>
      <c r="E98" s="5" t="s">
        <v>2</v>
      </c>
      <c r="F98" s="13">
        <v>15.189503615999998</v>
      </c>
      <c r="G98" s="14">
        <v>5.1711353100000004</v>
      </c>
      <c r="H98" s="14">
        <v>5.2331889337200002</v>
      </c>
      <c r="I98" s="14">
        <v>5.2959872009246398</v>
      </c>
      <c r="J98" s="14">
        <v>5.3595390473357361</v>
      </c>
      <c r="K98" s="15">
        <v>5.4238535159037635</v>
      </c>
    </row>
    <row r="99" spans="2:11" ht="13.5" thickBot="1" x14ac:dyDescent="0.25">
      <c r="B99" s="131" t="s">
        <v>106</v>
      </c>
      <c r="C99" s="132"/>
      <c r="D99" s="6" t="s">
        <v>3</v>
      </c>
      <c r="E99" s="16" t="s">
        <v>2</v>
      </c>
      <c r="F99" s="18">
        <f>+F93+F95+F97</f>
        <v>36.625141650899202</v>
      </c>
      <c r="G99" s="18">
        <f t="shared" ref="G99:K99" si="35">G97</f>
        <v>5.1711353100000004</v>
      </c>
      <c r="H99" s="18">
        <f t="shared" si="35"/>
        <v>5.2331889337200002</v>
      </c>
      <c r="I99" s="18">
        <f t="shared" si="35"/>
        <v>5.2959872009246398</v>
      </c>
      <c r="J99" s="18">
        <f t="shared" si="35"/>
        <v>5.3595390473357361</v>
      </c>
      <c r="K99" s="18">
        <f t="shared" si="35"/>
        <v>5.4238535159037635</v>
      </c>
    </row>
    <row r="100" spans="2:11" ht="27.75" customHeight="1" thickBot="1" x14ac:dyDescent="0.25">
      <c r="B100" s="133"/>
      <c r="C100" s="134"/>
      <c r="D100" s="7" t="s">
        <v>5</v>
      </c>
      <c r="E100" s="17" t="s">
        <v>2</v>
      </c>
      <c r="F100" s="18">
        <f>+F94+F96+F98</f>
        <v>27.924992582079998</v>
      </c>
      <c r="G100" s="19">
        <f t="shared" ref="G100:K100" si="36">+G98</f>
        <v>5.1711353100000004</v>
      </c>
      <c r="H100" s="19">
        <f t="shared" si="36"/>
        <v>5.2331889337200002</v>
      </c>
      <c r="I100" s="19">
        <f t="shared" si="36"/>
        <v>5.2959872009246398</v>
      </c>
      <c r="J100" s="19">
        <f t="shared" si="36"/>
        <v>5.3595390473357361</v>
      </c>
      <c r="K100" s="19">
        <f t="shared" si="36"/>
        <v>5.4238535159037635</v>
      </c>
    </row>
    <row r="101" spans="2:11" ht="13.5" thickBot="1" x14ac:dyDescent="0.25"/>
    <row r="102" spans="2:11" ht="13.5" thickBot="1" x14ac:dyDescent="0.25">
      <c r="B102" s="138" t="s">
        <v>225</v>
      </c>
      <c r="C102" s="139"/>
      <c r="D102" s="139"/>
      <c r="E102" s="139"/>
      <c r="F102" s="139"/>
      <c r="G102" s="139"/>
      <c r="H102" s="139"/>
      <c r="I102" s="139"/>
      <c r="J102" s="139"/>
      <c r="K102" s="140"/>
    </row>
    <row r="103" spans="2:11" ht="13.5" thickBot="1" x14ac:dyDescent="0.25">
      <c r="B103" s="116" t="s">
        <v>0</v>
      </c>
      <c r="C103" s="117"/>
      <c r="D103" s="120" t="s">
        <v>13</v>
      </c>
      <c r="E103" s="121"/>
      <c r="F103" s="124" t="s">
        <v>12</v>
      </c>
      <c r="G103" s="125"/>
      <c r="H103" s="125"/>
      <c r="I103" s="125"/>
      <c r="J103" s="125"/>
      <c r="K103" s="126"/>
    </row>
    <row r="104" spans="2:11" ht="13.5" thickBot="1" x14ac:dyDescent="0.25">
      <c r="B104" s="118"/>
      <c r="C104" s="119"/>
      <c r="D104" s="122"/>
      <c r="E104" s="123"/>
      <c r="F104" s="10" t="s">
        <v>11</v>
      </c>
      <c r="G104" s="11">
        <f>2019+1</f>
        <v>2020</v>
      </c>
      <c r="H104" s="11">
        <f>+G104+1</f>
        <v>2021</v>
      </c>
      <c r="I104" s="11">
        <f t="shared" ref="I104" si="37">+H104+1</f>
        <v>2022</v>
      </c>
      <c r="J104" s="11">
        <f t="shared" ref="J104" si="38">+I104+1</f>
        <v>2023</v>
      </c>
      <c r="K104" s="12">
        <f t="shared" ref="K104" si="39">+J104+1</f>
        <v>2024</v>
      </c>
    </row>
    <row r="105" spans="2:11" ht="13.5" thickBot="1" x14ac:dyDescent="0.25">
      <c r="B105" s="127" t="s">
        <v>1</v>
      </c>
      <c r="C105" s="151" t="s">
        <v>225</v>
      </c>
      <c r="D105" s="2" t="s">
        <v>3</v>
      </c>
      <c r="E105" s="3" t="s">
        <v>2</v>
      </c>
      <c r="F105" s="8">
        <v>5.0292711970126858</v>
      </c>
      <c r="G105" s="108">
        <v>0.93445468207278759</v>
      </c>
      <c r="H105" s="108">
        <v>0.94566813825766094</v>
      </c>
      <c r="I105" s="108">
        <v>0.95701615591675282</v>
      </c>
      <c r="J105" s="108">
        <v>0.96850034978775401</v>
      </c>
      <c r="K105" s="68">
        <v>0.98012235398520686</v>
      </c>
    </row>
    <row r="106" spans="2:11" ht="28.5" customHeight="1" thickBot="1" x14ac:dyDescent="0.25">
      <c r="B106" s="128"/>
      <c r="C106" s="152"/>
      <c r="D106" s="4" t="s">
        <v>8</v>
      </c>
      <c r="E106" s="5" t="s">
        <v>2</v>
      </c>
      <c r="F106" s="8">
        <v>5.0292711970126858</v>
      </c>
      <c r="G106" s="108">
        <v>0.93445468207278759</v>
      </c>
      <c r="H106" s="108">
        <v>0.94566813825766094</v>
      </c>
      <c r="I106" s="108">
        <v>0.95701615591675282</v>
      </c>
      <c r="J106" s="108">
        <v>0.96850034978775401</v>
      </c>
      <c r="K106" s="68">
        <v>0.98012235398520686</v>
      </c>
    </row>
    <row r="109" spans="2:11" ht="13.5" thickBot="1" x14ac:dyDescent="0.25"/>
    <row r="110" spans="2:11" ht="13.5" thickBot="1" x14ac:dyDescent="0.25">
      <c r="B110" s="113" t="s">
        <v>107</v>
      </c>
      <c r="C110" s="114"/>
      <c r="D110" s="114"/>
      <c r="E110" s="114"/>
      <c r="F110" s="114"/>
      <c r="G110" s="114"/>
      <c r="H110" s="114"/>
      <c r="I110" s="114"/>
      <c r="J110" s="114"/>
      <c r="K110" s="115"/>
    </row>
    <row r="111" spans="2:11" ht="13.5" thickBot="1" x14ac:dyDescent="0.25">
      <c r="B111" s="116" t="s">
        <v>0</v>
      </c>
      <c r="C111" s="117"/>
      <c r="D111" s="120" t="s">
        <v>13</v>
      </c>
      <c r="E111" s="121"/>
      <c r="F111" s="124" t="s">
        <v>12</v>
      </c>
      <c r="G111" s="125"/>
      <c r="H111" s="125"/>
      <c r="I111" s="125"/>
      <c r="J111" s="125"/>
      <c r="K111" s="126"/>
    </row>
    <row r="112" spans="2:11" ht="13.5" thickBot="1" x14ac:dyDescent="0.25">
      <c r="B112" s="118"/>
      <c r="C112" s="119"/>
      <c r="D112" s="122"/>
      <c r="E112" s="123"/>
      <c r="F112" s="10" t="s">
        <v>11</v>
      </c>
      <c r="G112" s="11">
        <f>2019+1</f>
        <v>2020</v>
      </c>
      <c r="H112" s="11">
        <f>+G112+1</f>
        <v>2021</v>
      </c>
      <c r="I112" s="11">
        <f t="shared" ref="I112" si="40">+H112+1</f>
        <v>2022</v>
      </c>
      <c r="J112" s="11">
        <f t="shared" ref="J112" si="41">+I112+1</f>
        <v>2023</v>
      </c>
      <c r="K112" s="12">
        <f t="shared" ref="K112" si="42">+J112+1</f>
        <v>2024</v>
      </c>
    </row>
    <row r="113" spans="2:11" x14ac:dyDescent="0.2">
      <c r="B113" s="127" t="s">
        <v>1</v>
      </c>
      <c r="C113" s="157" t="s">
        <v>108</v>
      </c>
      <c r="D113" s="2" t="s">
        <v>3</v>
      </c>
      <c r="E113" s="3" t="s">
        <v>2</v>
      </c>
      <c r="F113" s="67">
        <f>F105+F99</f>
        <v>41.654412847911885</v>
      </c>
      <c r="G113" s="67">
        <f t="shared" ref="G113:K114" si="43">G105+G99</f>
        <v>6.1055899920727876</v>
      </c>
      <c r="H113" s="67">
        <f t="shared" si="43"/>
        <v>6.178857071977661</v>
      </c>
      <c r="I113" s="67">
        <f t="shared" si="43"/>
        <v>6.2530033568413925</v>
      </c>
      <c r="J113" s="67">
        <f t="shared" si="43"/>
        <v>6.3280393971234901</v>
      </c>
      <c r="K113" s="67">
        <f t="shared" si="43"/>
        <v>6.4039758698889706</v>
      </c>
    </row>
    <row r="114" spans="2:11" ht="13.5" thickBot="1" x14ac:dyDescent="0.25">
      <c r="B114" s="128"/>
      <c r="C114" s="158"/>
      <c r="D114" s="4" t="s">
        <v>8</v>
      </c>
      <c r="E114" s="5" t="s">
        <v>2</v>
      </c>
      <c r="F114" s="67">
        <f>F106+F100</f>
        <v>32.954263779092685</v>
      </c>
      <c r="G114" s="67">
        <f t="shared" si="43"/>
        <v>6.1055899920727876</v>
      </c>
      <c r="H114" s="67">
        <f t="shared" si="43"/>
        <v>6.178857071977661</v>
      </c>
      <c r="I114" s="67">
        <f t="shared" si="43"/>
        <v>6.2530033568413925</v>
      </c>
      <c r="J114" s="67">
        <f t="shared" si="43"/>
        <v>6.3280393971234901</v>
      </c>
      <c r="K114" s="67">
        <f t="shared" si="43"/>
        <v>6.4039758698889706</v>
      </c>
    </row>
    <row r="115" spans="2:11" x14ac:dyDescent="0.2">
      <c r="B115" s="131" t="s">
        <v>107</v>
      </c>
      <c r="C115" s="132"/>
      <c r="D115" s="6" t="s">
        <v>3</v>
      </c>
      <c r="E115" s="16" t="s">
        <v>2</v>
      </c>
      <c r="F115" s="97">
        <f>+F113</f>
        <v>41.654412847911885</v>
      </c>
      <c r="G115" s="97">
        <f t="shared" ref="G115:K115" si="44">+G113</f>
        <v>6.1055899920727876</v>
      </c>
      <c r="H115" s="97">
        <f t="shared" si="44"/>
        <v>6.178857071977661</v>
      </c>
      <c r="I115" s="97">
        <f t="shared" si="44"/>
        <v>6.2530033568413925</v>
      </c>
      <c r="J115" s="97">
        <f t="shared" si="44"/>
        <v>6.3280393971234901</v>
      </c>
      <c r="K115" s="97">
        <f t="shared" si="44"/>
        <v>6.4039758698889706</v>
      </c>
    </row>
    <row r="116" spans="2:11" ht="13.5" thickBot="1" x14ac:dyDescent="0.25">
      <c r="B116" s="133"/>
      <c r="C116" s="134"/>
      <c r="D116" s="7" t="s">
        <v>5</v>
      </c>
      <c r="E116" s="17" t="s">
        <v>2</v>
      </c>
      <c r="F116" s="98">
        <f>+F114</f>
        <v>32.954263779092685</v>
      </c>
      <c r="G116" s="98">
        <f>+G114</f>
        <v>6.1055899920727876</v>
      </c>
      <c r="H116" s="98">
        <f t="shared" ref="H116:K116" si="45">+H114</f>
        <v>6.178857071977661</v>
      </c>
      <c r="I116" s="98">
        <f t="shared" si="45"/>
        <v>6.2530033568413925</v>
      </c>
      <c r="J116" s="98">
        <f t="shared" si="45"/>
        <v>6.3280393971234901</v>
      </c>
      <c r="K116" s="98">
        <f t="shared" si="45"/>
        <v>6.4039758698889706</v>
      </c>
    </row>
    <row r="118" spans="2:11" ht="13.5" thickBot="1" x14ac:dyDescent="0.25"/>
    <row r="119" spans="2:11" ht="13.5" thickBot="1" x14ac:dyDescent="0.25">
      <c r="B119" s="138" t="s">
        <v>256</v>
      </c>
      <c r="C119" s="139"/>
      <c r="D119" s="139"/>
      <c r="E119" s="139"/>
      <c r="F119" s="139"/>
      <c r="G119" s="139"/>
      <c r="H119" s="139"/>
      <c r="I119" s="139"/>
      <c r="J119" s="139"/>
      <c r="K119" s="140"/>
    </row>
    <row r="120" spans="2:11" ht="23.25" customHeight="1" thickBot="1" x14ac:dyDescent="0.25">
      <c r="B120" s="116" t="s">
        <v>0</v>
      </c>
      <c r="C120" s="117"/>
      <c r="D120" s="120" t="s">
        <v>13</v>
      </c>
      <c r="E120" s="121"/>
      <c r="F120" s="124" t="s">
        <v>12</v>
      </c>
      <c r="G120" s="125"/>
      <c r="H120" s="125"/>
      <c r="I120" s="125"/>
      <c r="J120" s="125"/>
      <c r="K120" s="126"/>
    </row>
    <row r="121" spans="2:11" ht="13.5" thickBot="1" x14ac:dyDescent="0.25">
      <c r="B121" s="118"/>
      <c r="C121" s="119"/>
      <c r="D121" s="122"/>
      <c r="E121" s="123"/>
      <c r="F121" s="10" t="s">
        <v>11</v>
      </c>
      <c r="G121" s="11">
        <f>2019+1</f>
        <v>2020</v>
      </c>
      <c r="H121" s="11">
        <f>+G121+1</f>
        <v>2021</v>
      </c>
      <c r="I121" s="11">
        <f t="shared" ref="I121" si="46">+H121+1</f>
        <v>2022</v>
      </c>
      <c r="J121" s="11">
        <f t="shared" ref="J121" si="47">+I121+1</f>
        <v>2023</v>
      </c>
      <c r="K121" s="12">
        <f t="shared" ref="K121" si="48">+J121+1</f>
        <v>2024</v>
      </c>
    </row>
    <row r="122" spans="2:11" ht="28.5" customHeight="1" thickBot="1" x14ac:dyDescent="0.25">
      <c r="B122" s="127" t="s">
        <v>1</v>
      </c>
      <c r="C122" s="157" t="s">
        <v>239</v>
      </c>
      <c r="D122" s="2" t="s">
        <v>3</v>
      </c>
      <c r="E122" s="3" t="s">
        <v>2</v>
      </c>
      <c r="F122" s="25">
        <v>32.914386000000007</v>
      </c>
      <c r="G122" s="26">
        <v>6.7951091609279999</v>
      </c>
      <c r="H122" s="26">
        <v>6.8766504708591354</v>
      </c>
      <c r="I122" s="26">
        <v>6.959170276509445</v>
      </c>
      <c r="J122" s="26">
        <v>7.042680319827558</v>
      </c>
      <c r="K122" s="27">
        <v>7.1271924836654907</v>
      </c>
    </row>
    <row r="123" spans="2:11" ht="29.25" customHeight="1" thickBot="1" x14ac:dyDescent="0.25">
      <c r="B123" s="128"/>
      <c r="C123" s="158"/>
      <c r="D123" s="4" t="s">
        <v>8</v>
      </c>
      <c r="E123" s="5" t="s">
        <v>2</v>
      </c>
      <c r="F123" s="25">
        <v>32.914386000000007</v>
      </c>
      <c r="G123" s="26">
        <v>6.7951091609279999</v>
      </c>
      <c r="H123" s="26">
        <v>6.8766504708591354</v>
      </c>
      <c r="I123" s="26">
        <v>6.959170276509445</v>
      </c>
      <c r="J123" s="26">
        <v>7.042680319827558</v>
      </c>
      <c r="K123" s="27">
        <v>7.1271924836654907</v>
      </c>
    </row>
    <row r="124" spans="2:11" ht="20.25" customHeight="1" thickBot="1" x14ac:dyDescent="0.25">
      <c r="B124" s="127" t="s">
        <v>4</v>
      </c>
      <c r="C124" s="157" t="s">
        <v>240</v>
      </c>
      <c r="D124" s="2" t="s">
        <v>3</v>
      </c>
      <c r="E124" s="3" t="s">
        <v>2</v>
      </c>
      <c r="F124" s="25">
        <v>5.9305199999999996</v>
      </c>
      <c r="G124" s="26">
        <v>1.101909593664</v>
      </c>
      <c r="H124" s="26">
        <v>1.115132508787968</v>
      </c>
      <c r="I124" s="26">
        <v>1.1285140988934232</v>
      </c>
      <c r="J124" s="26">
        <v>1.1420562680801447</v>
      </c>
      <c r="K124" s="27">
        <v>1.1557609432971065</v>
      </c>
    </row>
    <row r="125" spans="2:11" ht="20.25" customHeight="1" thickBot="1" x14ac:dyDescent="0.25">
      <c r="B125" s="128"/>
      <c r="C125" s="158"/>
      <c r="D125" s="4" t="s">
        <v>8</v>
      </c>
      <c r="E125" s="5" t="s">
        <v>2</v>
      </c>
      <c r="F125" s="25">
        <v>5.9305199999999996</v>
      </c>
      <c r="G125" s="26">
        <v>1.101909593664</v>
      </c>
      <c r="H125" s="26">
        <v>1.115132508787968</v>
      </c>
      <c r="I125" s="26">
        <v>1.1285140988934232</v>
      </c>
      <c r="J125" s="26">
        <v>1.1420562680801447</v>
      </c>
      <c r="K125" s="27">
        <v>1.1557609432971065</v>
      </c>
    </row>
    <row r="126" spans="2:11" ht="20.25" customHeight="1" thickBot="1" x14ac:dyDescent="0.25">
      <c r="B126" s="127" t="s">
        <v>6</v>
      </c>
      <c r="C126" s="157" t="s">
        <v>241</v>
      </c>
      <c r="D126" s="2" t="s">
        <v>3</v>
      </c>
      <c r="E126" s="3" t="s">
        <v>2</v>
      </c>
      <c r="F126" s="25">
        <v>4.1513640000000001</v>
      </c>
      <c r="G126" s="26">
        <v>1.2855611926079999</v>
      </c>
      <c r="H126" s="26">
        <v>1.3009879269192961</v>
      </c>
      <c r="I126" s="26">
        <v>1.3165997820423276</v>
      </c>
      <c r="J126" s="26">
        <v>1.3323989794268356</v>
      </c>
      <c r="K126" s="27">
        <v>1.3483877671799576</v>
      </c>
    </row>
    <row r="127" spans="2:11" ht="20.25" customHeight="1" thickBot="1" x14ac:dyDescent="0.25">
      <c r="B127" s="128"/>
      <c r="C127" s="158"/>
      <c r="D127" s="4" t="s">
        <v>8</v>
      </c>
      <c r="E127" s="5" t="s">
        <v>2</v>
      </c>
      <c r="F127" s="25">
        <v>4.1513640000000001</v>
      </c>
      <c r="G127" s="26">
        <v>1.2855611926079999</v>
      </c>
      <c r="H127" s="26">
        <v>1.3009879269192961</v>
      </c>
      <c r="I127" s="26">
        <v>1.3165997820423276</v>
      </c>
      <c r="J127" s="26">
        <v>1.3323989794268356</v>
      </c>
      <c r="K127" s="27">
        <v>1.3483877671799576</v>
      </c>
    </row>
    <row r="128" spans="2:11" ht="13.5" thickBot="1" x14ac:dyDescent="0.25">
      <c r="B128" s="131" t="s">
        <v>109</v>
      </c>
      <c r="C128" s="132"/>
      <c r="D128" s="6" t="s">
        <v>3</v>
      </c>
      <c r="E128" s="16" t="s">
        <v>2</v>
      </c>
      <c r="F128" s="23">
        <f>F122+F124+F126</f>
        <v>42.99627000000001</v>
      </c>
      <c r="G128" s="23">
        <f t="shared" ref="G128:K129" si="49">G122+G124+G126</f>
        <v>9.1825799471999989</v>
      </c>
      <c r="H128" s="23">
        <f t="shared" si="49"/>
        <v>9.2927709065663997</v>
      </c>
      <c r="I128" s="23">
        <f t="shared" si="49"/>
        <v>9.404284157445197</v>
      </c>
      <c r="J128" s="23">
        <f t="shared" si="49"/>
        <v>9.5171355673345381</v>
      </c>
      <c r="K128" s="23">
        <f t="shared" si="49"/>
        <v>9.6313411941425553</v>
      </c>
    </row>
    <row r="129" spans="2:12" x14ac:dyDescent="0.2">
      <c r="B129" s="133"/>
      <c r="C129" s="134"/>
      <c r="D129" s="7" t="s">
        <v>5</v>
      </c>
      <c r="E129" s="17" t="s">
        <v>2</v>
      </c>
      <c r="F129" s="23">
        <f>F123+F125+F127</f>
        <v>42.99627000000001</v>
      </c>
      <c r="G129" s="23">
        <f t="shared" si="49"/>
        <v>9.1825799471999989</v>
      </c>
      <c r="H129" s="23">
        <f t="shared" si="49"/>
        <v>9.2927709065663997</v>
      </c>
      <c r="I129" s="23">
        <f t="shared" si="49"/>
        <v>9.404284157445197</v>
      </c>
      <c r="J129" s="23">
        <f t="shared" si="49"/>
        <v>9.5171355673345381</v>
      </c>
      <c r="K129" s="23">
        <f t="shared" si="49"/>
        <v>9.6313411941425553</v>
      </c>
    </row>
    <row r="130" spans="2:12" ht="13.5" thickBot="1" x14ac:dyDescent="0.25">
      <c r="B130" s="83"/>
      <c r="C130" s="83"/>
      <c r="D130" s="77"/>
      <c r="E130" s="78"/>
      <c r="F130" s="79"/>
      <c r="G130" s="79"/>
      <c r="H130" s="79"/>
      <c r="I130" s="79"/>
      <c r="J130" s="79"/>
      <c r="K130" s="79"/>
      <c r="L130" s="87"/>
    </row>
    <row r="131" spans="2:12" ht="13.5" thickBot="1" x14ac:dyDescent="0.25">
      <c r="B131" s="184" t="s">
        <v>257</v>
      </c>
      <c r="C131" s="185"/>
      <c r="D131" s="185"/>
      <c r="E131" s="185"/>
      <c r="F131" s="185"/>
      <c r="G131" s="185"/>
      <c r="H131" s="185"/>
      <c r="I131" s="185"/>
      <c r="J131" s="185"/>
      <c r="K131" s="186"/>
      <c r="L131" s="87"/>
    </row>
    <row r="132" spans="2:12" ht="13.5" thickBot="1" x14ac:dyDescent="0.25">
      <c r="B132" s="116" t="s">
        <v>0</v>
      </c>
      <c r="C132" s="117"/>
      <c r="D132" s="120" t="s">
        <v>13</v>
      </c>
      <c r="E132" s="121"/>
      <c r="F132" s="124" t="s">
        <v>12</v>
      </c>
      <c r="G132" s="125"/>
      <c r="H132" s="125"/>
      <c r="I132" s="125"/>
      <c r="J132" s="125"/>
      <c r="K132" s="126"/>
      <c r="L132" s="87"/>
    </row>
    <row r="133" spans="2:12" ht="13.5" thickBot="1" x14ac:dyDescent="0.25">
      <c r="B133" s="118"/>
      <c r="C133" s="119"/>
      <c r="D133" s="122"/>
      <c r="E133" s="123"/>
      <c r="F133" s="10" t="s">
        <v>11</v>
      </c>
      <c r="G133" s="11">
        <f>2019+1</f>
        <v>2020</v>
      </c>
      <c r="H133" s="11">
        <f>+G133+1</f>
        <v>2021</v>
      </c>
      <c r="I133" s="11">
        <f t="shared" ref="I133" si="50">+H133+1</f>
        <v>2022</v>
      </c>
      <c r="J133" s="11">
        <f t="shared" ref="J133" si="51">+I133+1</f>
        <v>2023</v>
      </c>
      <c r="K133" s="12">
        <f t="shared" ref="K133" si="52">+J133+1</f>
        <v>2024</v>
      </c>
      <c r="L133" s="87"/>
    </row>
    <row r="134" spans="2:12" x14ac:dyDescent="0.2">
      <c r="B134" s="127" t="s">
        <v>1</v>
      </c>
      <c r="C134" s="157" t="s">
        <v>257</v>
      </c>
      <c r="D134" s="2" t="s">
        <v>3</v>
      </c>
      <c r="E134" s="3" t="s">
        <v>2</v>
      </c>
      <c r="F134" s="20">
        <v>3.9420000000000006</v>
      </c>
      <c r="G134" s="99">
        <v>1.2062520000000001</v>
      </c>
      <c r="H134" s="99">
        <v>1.2303770400000003</v>
      </c>
      <c r="I134" s="99">
        <v>1.2549845808000002</v>
      </c>
      <c r="J134" s="99">
        <v>1.2800842724160002</v>
      </c>
      <c r="K134" s="99">
        <v>1.3056859578643203</v>
      </c>
      <c r="L134" s="87"/>
    </row>
    <row r="135" spans="2:12" ht="13.5" thickBot="1" x14ac:dyDescent="0.25">
      <c r="B135" s="128"/>
      <c r="C135" s="158"/>
      <c r="D135" s="4" t="s">
        <v>8</v>
      </c>
      <c r="E135" s="5" t="s">
        <v>2</v>
      </c>
      <c r="F135" s="20">
        <v>3.6791999999999998</v>
      </c>
      <c r="G135" s="99">
        <v>1.2062520000000001</v>
      </c>
      <c r="H135" s="99">
        <v>1.2303770400000003</v>
      </c>
      <c r="I135" s="99">
        <v>1.2549845808000002</v>
      </c>
      <c r="J135" s="99">
        <v>1.2800842724160002</v>
      </c>
      <c r="K135" s="99">
        <v>1.3056859578643203</v>
      </c>
      <c r="L135" s="87"/>
    </row>
    <row r="136" spans="2:12" x14ac:dyDescent="0.2">
      <c r="B136" s="131" t="s">
        <v>257</v>
      </c>
      <c r="C136" s="132"/>
      <c r="D136" s="6" t="s">
        <v>3</v>
      </c>
      <c r="E136" s="16" t="s">
        <v>2</v>
      </c>
      <c r="F136" s="18">
        <f>+F134</f>
        <v>3.9420000000000006</v>
      </c>
      <c r="G136" s="100">
        <f t="shared" ref="G136:K136" si="53">+G134</f>
        <v>1.2062520000000001</v>
      </c>
      <c r="H136" s="100">
        <f t="shared" si="53"/>
        <v>1.2303770400000003</v>
      </c>
      <c r="I136" s="100">
        <f t="shared" si="53"/>
        <v>1.2549845808000002</v>
      </c>
      <c r="J136" s="100">
        <f t="shared" si="53"/>
        <v>1.2800842724160002</v>
      </c>
      <c r="K136" s="100">
        <f t="shared" si="53"/>
        <v>1.3056859578643203</v>
      </c>
      <c r="L136" s="87"/>
    </row>
    <row r="137" spans="2:12" ht="13.5" thickBot="1" x14ac:dyDescent="0.25">
      <c r="B137" s="133"/>
      <c r="C137" s="134"/>
      <c r="D137" s="7" t="s">
        <v>5</v>
      </c>
      <c r="E137" s="17" t="s">
        <v>2</v>
      </c>
      <c r="F137" s="19">
        <f>+F135</f>
        <v>3.6791999999999998</v>
      </c>
      <c r="G137" s="101">
        <f t="shared" ref="G137:K137" si="54">+G135</f>
        <v>1.2062520000000001</v>
      </c>
      <c r="H137" s="101">
        <f t="shared" si="54"/>
        <v>1.2303770400000003</v>
      </c>
      <c r="I137" s="101">
        <f t="shared" si="54"/>
        <v>1.2549845808000002</v>
      </c>
      <c r="J137" s="101">
        <f t="shared" si="54"/>
        <v>1.2800842724160002</v>
      </c>
      <c r="K137" s="101">
        <f t="shared" si="54"/>
        <v>1.3056859578643203</v>
      </c>
      <c r="L137" s="87"/>
    </row>
    <row r="138" spans="2:12" ht="13.5" thickBot="1" x14ac:dyDescent="0.25">
      <c r="B138" s="83"/>
      <c r="C138" s="83"/>
      <c r="D138" s="77"/>
      <c r="E138" s="78"/>
      <c r="F138" s="79"/>
      <c r="G138" s="79"/>
      <c r="H138" s="79"/>
      <c r="I138" s="79"/>
      <c r="J138" s="79"/>
      <c r="K138" s="79"/>
      <c r="L138" s="87"/>
    </row>
    <row r="139" spans="2:12" ht="13.5" thickBot="1" x14ac:dyDescent="0.25">
      <c r="B139" s="113" t="s">
        <v>258</v>
      </c>
      <c r="C139" s="114"/>
      <c r="D139" s="114"/>
      <c r="E139" s="114"/>
      <c r="F139" s="114"/>
      <c r="G139" s="114"/>
      <c r="H139" s="114"/>
      <c r="I139" s="114"/>
      <c r="J139" s="114"/>
      <c r="K139" s="115"/>
      <c r="L139" s="87"/>
    </row>
    <row r="140" spans="2:12" ht="13.5" thickBot="1" x14ac:dyDescent="0.25">
      <c r="B140" s="116" t="s">
        <v>0</v>
      </c>
      <c r="C140" s="117"/>
      <c r="D140" s="120" t="s">
        <v>13</v>
      </c>
      <c r="E140" s="121"/>
      <c r="F140" s="124" t="s">
        <v>12</v>
      </c>
      <c r="G140" s="125"/>
      <c r="H140" s="125"/>
      <c r="I140" s="125"/>
      <c r="J140" s="125"/>
      <c r="K140" s="126"/>
      <c r="L140" s="87"/>
    </row>
    <row r="141" spans="2:12" ht="13.5" thickBot="1" x14ac:dyDescent="0.25">
      <c r="B141" s="118"/>
      <c r="C141" s="119"/>
      <c r="D141" s="122"/>
      <c r="E141" s="123"/>
      <c r="F141" s="10" t="s">
        <v>11</v>
      </c>
      <c r="G141" s="11">
        <f>2019+1</f>
        <v>2020</v>
      </c>
      <c r="H141" s="11">
        <f>+G141+1</f>
        <v>2021</v>
      </c>
      <c r="I141" s="11">
        <f t="shared" ref="I141" si="55">+H141+1</f>
        <v>2022</v>
      </c>
      <c r="J141" s="11">
        <f t="shared" ref="J141" si="56">+I141+1</f>
        <v>2023</v>
      </c>
      <c r="K141" s="12">
        <f t="shared" ref="K141" si="57">+J141+1</f>
        <v>2024</v>
      </c>
      <c r="L141" s="87"/>
    </row>
    <row r="142" spans="2:12" x14ac:dyDescent="0.2">
      <c r="B142" s="127" t="s">
        <v>1</v>
      </c>
      <c r="C142" s="157" t="s">
        <v>15</v>
      </c>
      <c r="D142" s="2" t="s">
        <v>3</v>
      </c>
      <c r="E142" s="3" t="s">
        <v>2</v>
      </c>
      <c r="F142" s="20">
        <f>+F136+F128</f>
        <v>46.93827000000001</v>
      </c>
      <c r="G142" s="20">
        <f t="shared" ref="G142:K143" si="58">+G136+G128</f>
        <v>10.3888319472</v>
      </c>
      <c r="H142" s="20">
        <f t="shared" si="58"/>
        <v>10.5231479465664</v>
      </c>
      <c r="I142" s="20">
        <f t="shared" si="58"/>
        <v>10.659268738245197</v>
      </c>
      <c r="J142" s="20">
        <f t="shared" si="58"/>
        <v>10.797219839750538</v>
      </c>
      <c r="K142" s="20">
        <f t="shared" si="58"/>
        <v>10.937027152006875</v>
      </c>
      <c r="L142" s="87"/>
    </row>
    <row r="143" spans="2:12" ht="13.5" thickBot="1" x14ac:dyDescent="0.25">
      <c r="B143" s="128"/>
      <c r="C143" s="158"/>
      <c r="D143" s="4" t="s">
        <v>8</v>
      </c>
      <c r="E143" s="5" t="s">
        <v>2</v>
      </c>
      <c r="F143" s="20">
        <f>+F137+F129</f>
        <v>46.675470000000011</v>
      </c>
      <c r="G143" s="20">
        <f t="shared" si="58"/>
        <v>10.3888319472</v>
      </c>
      <c r="H143" s="20">
        <f t="shared" si="58"/>
        <v>10.5231479465664</v>
      </c>
      <c r="I143" s="20">
        <f t="shared" si="58"/>
        <v>10.659268738245197</v>
      </c>
      <c r="J143" s="20">
        <f t="shared" si="58"/>
        <v>10.797219839750538</v>
      </c>
      <c r="K143" s="20">
        <f t="shared" si="58"/>
        <v>10.937027152006875</v>
      </c>
      <c r="L143" s="87"/>
    </row>
    <row r="144" spans="2:12" x14ac:dyDescent="0.2">
      <c r="B144" s="131" t="s">
        <v>16</v>
      </c>
      <c r="C144" s="132"/>
      <c r="D144" s="6" t="s">
        <v>3</v>
      </c>
      <c r="E144" s="16" t="s">
        <v>2</v>
      </c>
      <c r="F144" s="18">
        <f>+F142</f>
        <v>46.93827000000001</v>
      </c>
      <c r="G144" s="18">
        <f t="shared" ref="G144:K144" si="59">+G142</f>
        <v>10.3888319472</v>
      </c>
      <c r="H144" s="18">
        <f t="shared" si="59"/>
        <v>10.5231479465664</v>
      </c>
      <c r="I144" s="18">
        <f t="shared" si="59"/>
        <v>10.659268738245197</v>
      </c>
      <c r="J144" s="18">
        <f t="shared" si="59"/>
        <v>10.797219839750538</v>
      </c>
      <c r="K144" s="18">
        <f t="shared" si="59"/>
        <v>10.937027152006875</v>
      </c>
      <c r="L144" s="87"/>
    </row>
    <row r="145" spans="2:12" ht="13.5" thickBot="1" x14ac:dyDescent="0.25">
      <c r="B145" s="133"/>
      <c r="C145" s="134"/>
      <c r="D145" s="7" t="s">
        <v>5</v>
      </c>
      <c r="E145" s="17" t="s">
        <v>2</v>
      </c>
      <c r="F145" s="19">
        <f>+F143</f>
        <v>46.675470000000011</v>
      </c>
      <c r="G145" s="19">
        <f t="shared" ref="G145:K145" si="60">+G143</f>
        <v>10.3888319472</v>
      </c>
      <c r="H145" s="19">
        <f t="shared" si="60"/>
        <v>10.5231479465664</v>
      </c>
      <c r="I145" s="19">
        <f t="shared" si="60"/>
        <v>10.659268738245197</v>
      </c>
      <c r="J145" s="19">
        <f t="shared" si="60"/>
        <v>10.797219839750538</v>
      </c>
      <c r="K145" s="19">
        <f t="shared" si="60"/>
        <v>10.937027152006875</v>
      </c>
      <c r="L145" s="87"/>
    </row>
    <row r="146" spans="2:12" x14ac:dyDescent="0.2">
      <c r="B146" s="83"/>
      <c r="C146" s="83"/>
      <c r="D146" s="77"/>
      <c r="E146" s="78"/>
      <c r="F146" s="79"/>
      <c r="G146" s="79"/>
      <c r="H146" s="79"/>
      <c r="I146" s="79"/>
      <c r="J146" s="79"/>
      <c r="K146" s="79"/>
      <c r="L146" s="87"/>
    </row>
    <row r="147" spans="2:12" ht="13.5" thickBot="1" x14ac:dyDescent="0.25"/>
    <row r="148" spans="2:12" ht="13.5" thickBot="1" x14ac:dyDescent="0.25">
      <c r="B148" s="138" t="s">
        <v>110</v>
      </c>
      <c r="C148" s="139"/>
      <c r="D148" s="139"/>
      <c r="E148" s="139"/>
      <c r="F148" s="139"/>
      <c r="G148" s="139"/>
      <c r="H148" s="139"/>
      <c r="I148" s="139"/>
      <c r="J148" s="139"/>
      <c r="K148" s="140"/>
    </row>
    <row r="149" spans="2:12" ht="13.5" thickBot="1" x14ac:dyDescent="0.25">
      <c r="B149" s="116" t="s">
        <v>0</v>
      </c>
      <c r="C149" s="117"/>
      <c r="D149" s="120" t="s">
        <v>13</v>
      </c>
      <c r="E149" s="121"/>
      <c r="F149" s="124" t="s">
        <v>12</v>
      </c>
      <c r="G149" s="125"/>
      <c r="H149" s="125"/>
      <c r="I149" s="125"/>
      <c r="J149" s="125"/>
      <c r="K149" s="126"/>
    </row>
    <row r="150" spans="2:12" ht="13.5" thickBot="1" x14ac:dyDescent="0.25">
      <c r="B150" s="118"/>
      <c r="C150" s="119"/>
      <c r="D150" s="122"/>
      <c r="E150" s="123"/>
      <c r="F150" s="10" t="s">
        <v>11</v>
      </c>
      <c r="G150" s="11">
        <f>2019+1</f>
        <v>2020</v>
      </c>
      <c r="H150" s="11">
        <f>+G150+1</f>
        <v>2021</v>
      </c>
      <c r="I150" s="11">
        <f t="shared" ref="I150" si="61">+H150+1</f>
        <v>2022</v>
      </c>
      <c r="J150" s="11">
        <f t="shared" ref="J150" si="62">+I150+1</f>
        <v>2023</v>
      </c>
      <c r="K150" s="12">
        <f t="shared" ref="K150" si="63">+J150+1</f>
        <v>2024</v>
      </c>
    </row>
    <row r="151" spans="2:12" ht="13.5" customHeight="1" thickBot="1" x14ac:dyDescent="0.25">
      <c r="B151" s="127" t="s">
        <v>1</v>
      </c>
      <c r="C151" s="187" t="s">
        <v>111</v>
      </c>
      <c r="D151" s="2" t="s">
        <v>3</v>
      </c>
      <c r="E151" s="3" t="s">
        <v>2</v>
      </c>
      <c r="F151" s="103">
        <v>145.86816200000001</v>
      </c>
      <c r="G151" s="102">
        <v>27.1027712777184</v>
      </c>
      <c r="H151" s="102">
        <v>27.42800453305102</v>
      </c>
      <c r="I151" s="102">
        <v>27.757140587447633</v>
      </c>
      <c r="J151" s="102">
        <v>28.090226274497002</v>
      </c>
      <c r="K151" s="102">
        <v>28.427308989790966</v>
      </c>
    </row>
    <row r="152" spans="2:12" ht="28.5" customHeight="1" thickBot="1" x14ac:dyDescent="0.25">
      <c r="B152" s="128"/>
      <c r="C152" s="188"/>
      <c r="D152" s="4" t="s">
        <v>8</v>
      </c>
      <c r="E152" s="5" t="s">
        <v>2</v>
      </c>
      <c r="F152" s="103">
        <v>145.86816200000001</v>
      </c>
      <c r="G152" s="102">
        <v>27.1027712777184</v>
      </c>
      <c r="H152" s="102">
        <v>27.42800453305102</v>
      </c>
      <c r="I152" s="102">
        <v>27.757140587447633</v>
      </c>
      <c r="J152" s="102">
        <v>28.090226274497002</v>
      </c>
      <c r="K152" s="102">
        <v>28.427308989790966</v>
      </c>
    </row>
    <row r="153" spans="2:12" ht="13.5" thickBot="1" x14ac:dyDescent="0.25">
      <c r="B153" s="127" t="s">
        <v>4</v>
      </c>
      <c r="C153" s="157" t="s">
        <v>112</v>
      </c>
      <c r="D153" s="2" t="s">
        <v>3</v>
      </c>
      <c r="E153" s="3" t="s">
        <v>2</v>
      </c>
      <c r="F153" s="103">
        <v>2.9919779999999996</v>
      </c>
      <c r="G153" s="104">
        <v>0.5559190867296</v>
      </c>
      <c r="H153" s="104">
        <v>0.56259011577035511</v>
      </c>
      <c r="I153" s="104">
        <v>0.56934119715959941</v>
      </c>
      <c r="J153" s="104">
        <v>0.57617329152551466</v>
      </c>
      <c r="K153" s="105">
        <v>0.58308737102382069</v>
      </c>
    </row>
    <row r="154" spans="2:12" ht="24.75" customHeight="1" thickBot="1" x14ac:dyDescent="0.25">
      <c r="B154" s="128"/>
      <c r="C154" s="158"/>
      <c r="D154" s="4" t="s">
        <v>8</v>
      </c>
      <c r="E154" s="5" t="s">
        <v>2</v>
      </c>
      <c r="F154" s="103">
        <v>2.9919779999999996</v>
      </c>
      <c r="G154" s="104">
        <v>0.5559190867296</v>
      </c>
      <c r="H154" s="104">
        <v>0.56259011577035511</v>
      </c>
      <c r="I154" s="104">
        <v>0.56934119715959941</v>
      </c>
      <c r="J154" s="104">
        <v>0.57617329152551466</v>
      </c>
      <c r="K154" s="105">
        <v>0.58308737102382069</v>
      </c>
    </row>
    <row r="155" spans="2:12" ht="13.5" thickBot="1" x14ac:dyDescent="0.25">
      <c r="B155" s="131" t="s">
        <v>110</v>
      </c>
      <c r="C155" s="132"/>
      <c r="D155" s="6" t="s">
        <v>3</v>
      </c>
      <c r="E155" s="16" t="s">
        <v>2</v>
      </c>
      <c r="F155" s="106">
        <f>+F151+F153</f>
        <v>148.86014</v>
      </c>
      <c r="G155" s="106">
        <f t="shared" ref="G155:K156" si="64">+G151+G153</f>
        <v>27.658690364447999</v>
      </c>
      <c r="H155" s="106">
        <f t="shared" si="64"/>
        <v>27.990594648821375</v>
      </c>
      <c r="I155" s="106">
        <f t="shared" si="64"/>
        <v>28.326481784607232</v>
      </c>
      <c r="J155" s="106">
        <f t="shared" si="64"/>
        <v>28.666399566022516</v>
      </c>
      <c r="K155" s="106">
        <f t="shared" si="64"/>
        <v>29.010396360814788</v>
      </c>
    </row>
    <row r="156" spans="2:12" x14ac:dyDescent="0.2">
      <c r="B156" s="133"/>
      <c r="C156" s="134"/>
      <c r="D156" s="7" t="s">
        <v>5</v>
      </c>
      <c r="E156" s="17" t="s">
        <v>2</v>
      </c>
      <c r="F156" s="106">
        <f>+F152+F154</f>
        <v>148.86014</v>
      </c>
      <c r="G156" s="106">
        <f t="shared" si="64"/>
        <v>27.658690364447999</v>
      </c>
      <c r="H156" s="106">
        <f t="shared" si="64"/>
        <v>27.990594648821375</v>
      </c>
      <c r="I156" s="106">
        <f t="shared" si="64"/>
        <v>28.326481784607232</v>
      </c>
      <c r="J156" s="106">
        <f t="shared" si="64"/>
        <v>28.666399566022516</v>
      </c>
      <c r="K156" s="106">
        <f t="shared" si="64"/>
        <v>29.010396360814788</v>
      </c>
    </row>
    <row r="158" spans="2:12" ht="13.5" thickBot="1" x14ac:dyDescent="0.25"/>
    <row r="159" spans="2:12" ht="13.5" thickBot="1" x14ac:dyDescent="0.25">
      <c r="B159" s="138" t="s">
        <v>16</v>
      </c>
      <c r="C159" s="139"/>
      <c r="D159" s="139"/>
      <c r="E159" s="139"/>
      <c r="F159" s="139"/>
      <c r="G159" s="139"/>
      <c r="H159" s="139"/>
      <c r="I159" s="139"/>
      <c r="J159" s="139"/>
      <c r="K159" s="140"/>
    </row>
    <row r="160" spans="2:12" ht="13.5" thickBot="1" x14ac:dyDescent="0.25">
      <c r="B160" s="116" t="s">
        <v>0</v>
      </c>
      <c r="C160" s="117"/>
      <c r="D160" s="120" t="s">
        <v>13</v>
      </c>
      <c r="E160" s="121"/>
      <c r="F160" s="124" t="s">
        <v>12</v>
      </c>
      <c r="G160" s="125"/>
      <c r="H160" s="125"/>
      <c r="I160" s="125"/>
      <c r="J160" s="125"/>
      <c r="K160" s="126"/>
    </row>
    <row r="161" spans="2:11" ht="13.5" thickBot="1" x14ac:dyDescent="0.25">
      <c r="B161" s="118"/>
      <c r="C161" s="119"/>
      <c r="D161" s="122"/>
      <c r="E161" s="123"/>
      <c r="F161" s="10" t="s">
        <v>11</v>
      </c>
      <c r="G161" s="11">
        <f>2019+1</f>
        <v>2020</v>
      </c>
      <c r="H161" s="11">
        <f>+G161+1</f>
        <v>2021</v>
      </c>
      <c r="I161" s="11">
        <f t="shared" ref="I161" si="65">+H161+1</f>
        <v>2022</v>
      </c>
      <c r="J161" s="11">
        <f t="shared" ref="J161" si="66">+I161+1</f>
        <v>2023</v>
      </c>
      <c r="K161" s="12">
        <f t="shared" ref="K161" si="67">+J161+1</f>
        <v>2024</v>
      </c>
    </row>
    <row r="162" spans="2:11" x14ac:dyDescent="0.2">
      <c r="B162" s="127" t="s">
        <v>1</v>
      </c>
      <c r="C162" s="157" t="s">
        <v>15</v>
      </c>
      <c r="D162" s="2" t="s">
        <v>3</v>
      </c>
      <c r="E162" s="3" t="s">
        <v>2</v>
      </c>
      <c r="F162" s="20">
        <v>7.7197499999999994</v>
      </c>
      <c r="G162" s="20">
        <v>7.812387000000002</v>
      </c>
      <c r="H162" s="20">
        <v>7.9061356439999981</v>
      </c>
      <c r="I162" s="20">
        <v>8.0010092717279999</v>
      </c>
      <c r="J162" s="20">
        <v>8.0970213829887356</v>
      </c>
      <c r="K162" s="20">
        <v>8.1941856395846013</v>
      </c>
    </row>
    <row r="163" spans="2:11" ht="13.5" thickBot="1" x14ac:dyDescent="0.25">
      <c r="B163" s="128"/>
      <c r="C163" s="158"/>
      <c r="D163" s="4" t="s">
        <v>8</v>
      </c>
      <c r="E163" s="5" t="s">
        <v>2</v>
      </c>
      <c r="F163" s="20">
        <v>7.7197499999999994</v>
      </c>
      <c r="G163" s="20">
        <v>7.812387000000002</v>
      </c>
      <c r="H163" s="20">
        <v>7.9061356439999981</v>
      </c>
      <c r="I163" s="20">
        <v>8.0010092717279999</v>
      </c>
      <c r="J163" s="20">
        <v>8.0970213829887356</v>
      </c>
      <c r="K163" s="20">
        <v>8.1941856395846013</v>
      </c>
    </row>
    <row r="164" spans="2:11" x14ac:dyDescent="0.2">
      <c r="B164" s="131" t="s">
        <v>16</v>
      </c>
      <c r="C164" s="132"/>
      <c r="D164" s="6" t="s">
        <v>3</v>
      </c>
      <c r="E164" s="16" t="s">
        <v>2</v>
      </c>
      <c r="F164" s="18">
        <f>+F162</f>
        <v>7.7197499999999994</v>
      </c>
      <c r="G164" s="18">
        <f t="shared" ref="G164:K164" si="68">+G162</f>
        <v>7.812387000000002</v>
      </c>
      <c r="H164" s="18">
        <f t="shared" si="68"/>
        <v>7.9061356439999981</v>
      </c>
      <c r="I164" s="18">
        <f t="shared" si="68"/>
        <v>8.0010092717279999</v>
      </c>
      <c r="J164" s="18">
        <f t="shared" si="68"/>
        <v>8.0970213829887356</v>
      </c>
      <c r="K164" s="18">
        <f t="shared" si="68"/>
        <v>8.1941856395846013</v>
      </c>
    </row>
    <row r="165" spans="2:11" ht="13.5" thickBot="1" x14ac:dyDescent="0.25">
      <c r="B165" s="133"/>
      <c r="C165" s="134"/>
      <c r="D165" s="7" t="s">
        <v>5</v>
      </c>
      <c r="E165" s="17" t="s">
        <v>2</v>
      </c>
      <c r="F165" s="19">
        <f>+F163</f>
        <v>7.7197499999999994</v>
      </c>
      <c r="G165" s="19">
        <f t="shared" ref="G165:K165" si="69">+G163</f>
        <v>7.812387000000002</v>
      </c>
      <c r="H165" s="19">
        <f t="shared" si="69"/>
        <v>7.9061356439999981</v>
      </c>
      <c r="I165" s="19">
        <f t="shared" si="69"/>
        <v>8.0010092717279999</v>
      </c>
      <c r="J165" s="19">
        <f t="shared" si="69"/>
        <v>8.0970213829887356</v>
      </c>
      <c r="K165" s="19">
        <f t="shared" si="69"/>
        <v>8.1941856395846013</v>
      </c>
    </row>
    <row r="167" spans="2:11" ht="13.5" thickBot="1" x14ac:dyDescent="0.25"/>
    <row r="168" spans="2:11" ht="13.5" thickBot="1" x14ac:dyDescent="0.25">
      <c r="B168" s="138" t="s">
        <v>18</v>
      </c>
      <c r="C168" s="139"/>
      <c r="D168" s="139"/>
      <c r="E168" s="139"/>
      <c r="F168" s="139"/>
      <c r="G168" s="139"/>
      <c r="H168" s="139"/>
      <c r="I168" s="139"/>
      <c r="J168" s="139"/>
      <c r="K168" s="140"/>
    </row>
    <row r="169" spans="2:11" ht="13.5" thickBot="1" x14ac:dyDescent="0.25">
      <c r="B169" s="116" t="s">
        <v>0</v>
      </c>
      <c r="C169" s="117"/>
      <c r="D169" s="120" t="s">
        <v>13</v>
      </c>
      <c r="E169" s="121"/>
      <c r="F169" s="124" t="s">
        <v>12</v>
      </c>
      <c r="G169" s="125"/>
      <c r="H169" s="125"/>
      <c r="I169" s="125"/>
      <c r="J169" s="125"/>
      <c r="K169" s="126"/>
    </row>
    <row r="170" spans="2:11" ht="13.5" thickBot="1" x14ac:dyDescent="0.25">
      <c r="B170" s="118"/>
      <c r="C170" s="119"/>
      <c r="D170" s="122"/>
      <c r="E170" s="123"/>
      <c r="F170" s="10" t="s">
        <v>11</v>
      </c>
      <c r="G170" s="11">
        <f>2019+1</f>
        <v>2020</v>
      </c>
      <c r="H170" s="11">
        <f>+G170+1</f>
        <v>2021</v>
      </c>
      <c r="I170" s="11">
        <f t="shared" ref="I170" si="70">+H170+1</f>
        <v>2022</v>
      </c>
      <c r="J170" s="11">
        <f t="shared" ref="J170" si="71">+I170+1</f>
        <v>2023</v>
      </c>
      <c r="K170" s="12">
        <f t="shared" ref="K170" si="72">+J170+1</f>
        <v>2024</v>
      </c>
    </row>
    <row r="171" spans="2:11" x14ac:dyDescent="0.2">
      <c r="B171" s="127" t="s">
        <v>1</v>
      </c>
      <c r="C171" s="157" t="s">
        <v>17</v>
      </c>
      <c r="D171" s="2" t="s">
        <v>3</v>
      </c>
      <c r="E171" s="3" t="s">
        <v>2</v>
      </c>
      <c r="F171" s="20">
        <v>26.342871510246805</v>
      </c>
      <c r="G171" s="20">
        <v>26.658985968369766</v>
      </c>
      <c r="H171" s="20">
        <v>26.978893799990203</v>
      </c>
      <c r="I171" s="20">
        <v>27.302640525590089</v>
      </c>
      <c r="J171" s="20">
        <v>27.630272211897164</v>
      </c>
      <c r="K171" s="20">
        <v>27.961835478439937</v>
      </c>
    </row>
    <row r="172" spans="2:11" ht="13.5" thickBot="1" x14ac:dyDescent="0.25">
      <c r="B172" s="128"/>
      <c r="C172" s="158"/>
      <c r="D172" s="4" t="s">
        <v>8</v>
      </c>
      <c r="E172" s="5" t="s">
        <v>2</v>
      </c>
      <c r="F172" s="20">
        <v>26.342871510246805</v>
      </c>
      <c r="G172" s="20">
        <v>26.658985968369766</v>
      </c>
      <c r="H172" s="20">
        <v>26.978893799990203</v>
      </c>
      <c r="I172" s="20">
        <v>27.302640525590089</v>
      </c>
      <c r="J172" s="20">
        <v>27.630272211897164</v>
      </c>
      <c r="K172" s="20">
        <v>27.961835478439937</v>
      </c>
    </row>
    <row r="173" spans="2:11" x14ac:dyDescent="0.2">
      <c r="B173" s="131" t="s">
        <v>19</v>
      </c>
      <c r="C173" s="132"/>
      <c r="D173" s="6" t="s">
        <v>3</v>
      </c>
      <c r="E173" s="16" t="s">
        <v>2</v>
      </c>
      <c r="F173" s="18">
        <f>+F171</f>
        <v>26.342871510246805</v>
      </c>
      <c r="G173" s="18">
        <f t="shared" ref="G173:K173" si="73">+G171</f>
        <v>26.658985968369766</v>
      </c>
      <c r="H173" s="18">
        <f t="shared" si="73"/>
        <v>26.978893799990203</v>
      </c>
      <c r="I173" s="18">
        <f t="shared" si="73"/>
        <v>27.302640525590089</v>
      </c>
      <c r="J173" s="18">
        <f t="shared" si="73"/>
        <v>27.630272211897164</v>
      </c>
      <c r="K173" s="18">
        <f t="shared" si="73"/>
        <v>27.961835478439937</v>
      </c>
    </row>
    <row r="174" spans="2:11" ht="13.5" thickBot="1" x14ac:dyDescent="0.25">
      <c r="B174" s="133"/>
      <c r="C174" s="134"/>
      <c r="D174" s="7" t="s">
        <v>5</v>
      </c>
      <c r="E174" s="17" t="s">
        <v>2</v>
      </c>
      <c r="F174" s="19">
        <f>+F172</f>
        <v>26.342871510246805</v>
      </c>
      <c r="G174" s="19">
        <f t="shared" ref="G174:K174" si="74">+G172</f>
        <v>26.658985968369766</v>
      </c>
      <c r="H174" s="19">
        <f t="shared" si="74"/>
        <v>26.978893799990203</v>
      </c>
      <c r="I174" s="19">
        <f t="shared" si="74"/>
        <v>27.302640525590089</v>
      </c>
      <c r="J174" s="19">
        <f t="shared" si="74"/>
        <v>27.630272211897164</v>
      </c>
      <c r="K174" s="19">
        <f t="shared" si="74"/>
        <v>27.961835478439937</v>
      </c>
    </row>
    <row r="176" spans="2:11" ht="13.5" thickBot="1" x14ac:dyDescent="0.25"/>
    <row r="177" spans="2:11" ht="13.5" thickBot="1" x14ac:dyDescent="0.25">
      <c r="B177" s="113" t="s">
        <v>113</v>
      </c>
      <c r="C177" s="114"/>
      <c r="D177" s="114"/>
      <c r="E177" s="114"/>
      <c r="F177" s="114"/>
      <c r="G177" s="114"/>
      <c r="H177" s="114"/>
      <c r="I177" s="114"/>
      <c r="J177" s="114"/>
      <c r="K177" s="115"/>
    </row>
    <row r="178" spans="2:11" ht="13.5" thickBot="1" x14ac:dyDescent="0.25">
      <c r="B178" s="116" t="s">
        <v>0</v>
      </c>
      <c r="C178" s="117"/>
      <c r="D178" s="120" t="s">
        <v>13</v>
      </c>
      <c r="E178" s="121"/>
      <c r="F178" s="124" t="s">
        <v>12</v>
      </c>
      <c r="G178" s="125"/>
      <c r="H178" s="125"/>
      <c r="I178" s="125"/>
      <c r="J178" s="125"/>
      <c r="K178" s="126"/>
    </row>
    <row r="179" spans="2:11" ht="13.5" thickBot="1" x14ac:dyDescent="0.25">
      <c r="B179" s="118"/>
      <c r="C179" s="119"/>
      <c r="D179" s="122"/>
      <c r="E179" s="123"/>
      <c r="F179" s="10" t="s">
        <v>11</v>
      </c>
      <c r="G179" s="11">
        <f>2019+1</f>
        <v>2020</v>
      </c>
      <c r="H179" s="11">
        <f>+G179+1</f>
        <v>2021</v>
      </c>
      <c r="I179" s="11">
        <f t="shared" ref="I179" si="75">+H179+1</f>
        <v>2022</v>
      </c>
      <c r="J179" s="11">
        <f t="shared" ref="J179" si="76">+I179+1</f>
        <v>2023</v>
      </c>
      <c r="K179" s="12">
        <f t="shared" ref="K179" si="77">+J179+1</f>
        <v>2024</v>
      </c>
    </row>
    <row r="180" spans="2:11" x14ac:dyDescent="0.2">
      <c r="B180" s="127" t="s">
        <v>1</v>
      </c>
      <c r="C180" s="157" t="s">
        <v>114</v>
      </c>
      <c r="D180" s="2" t="s">
        <v>3</v>
      </c>
      <c r="E180" s="3" t="s">
        <v>2</v>
      </c>
      <c r="F180" s="20">
        <f>+F155+F164+F173</f>
        <v>182.9227615102468</v>
      </c>
      <c r="G180" s="20">
        <f t="shared" ref="G180:K181" si="78">+G155+G164+G173</f>
        <v>62.13006333281777</v>
      </c>
      <c r="H180" s="20">
        <f t="shared" si="78"/>
        <v>62.875624092811577</v>
      </c>
      <c r="I180" s="20">
        <f t="shared" si="78"/>
        <v>63.630131581925326</v>
      </c>
      <c r="J180" s="20">
        <f t="shared" si="78"/>
        <v>64.393693160908413</v>
      </c>
      <c r="K180" s="20">
        <f t="shared" si="78"/>
        <v>65.166417478839321</v>
      </c>
    </row>
    <row r="181" spans="2:11" ht="13.5" thickBot="1" x14ac:dyDescent="0.25">
      <c r="B181" s="128"/>
      <c r="C181" s="158"/>
      <c r="D181" s="4" t="s">
        <v>8</v>
      </c>
      <c r="E181" s="5" t="s">
        <v>2</v>
      </c>
      <c r="F181" s="20">
        <f>+F156+F165+F174</f>
        <v>182.9227615102468</v>
      </c>
      <c r="G181" s="20">
        <f t="shared" si="78"/>
        <v>62.13006333281777</v>
      </c>
      <c r="H181" s="20">
        <f t="shared" si="78"/>
        <v>62.875624092811577</v>
      </c>
      <c r="I181" s="20">
        <f t="shared" si="78"/>
        <v>63.630131581925326</v>
      </c>
      <c r="J181" s="20">
        <f t="shared" si="78"/>
        <v>64.393693160908413</v>
      </c>
      <c r="K181" s="20">
        <f t="shared" si="78"/>
        <v>65.166417478839321</v>
      </c>
    </row>
    <row r="182" spans="2:11" x14ac:dyDescent="0.2">
      <c r="B182" s="131" t="s">
        <v>113</v>
      </c>
      <c r="C182" s="132"/>
      <c r="D182" s="6" t="s">
        <v>3</v>
      </c>
      <c r="E182" s="16" t="s">
        <v>2</v>
      </c>
      <c r="F182" s="18">
        <f>+F180</f>
        <v>182.9227615102468</v>
      </c>
      <c r="G182" s="18">
        <f t="shared" ref="G182:K182" si="79">+G180</f>
        <v>62.13006333281777</v>
      </c>
      <c r="H182" s="18">
        <f t="shared" si="79"/>
        <v>62.875624092811577</v>
      </c>
      <c r="I182" s="18">
        <f t="shared" si="79"/>
        <v>63.630131581925326</v>
      </c>
      <c r="J182" s="18">
        <f t="shared" si="79"/>
        <v>64.393693160908413</v>
      </c>
      <c r="K182" s="18">
        <f t="shared" si="79"/>
        <v>65.166417478839321</v>
      </c>
    </row>
    <row r="183" spans="2:11" ht="13.5" thickBot="1" x14ac:dyDescent="0.25">
      <c r="B183" s="133"/>
      <c r="C183" s="134"/>
      <c r="D183" s="7" t="s">
        <v>5</v>
      </c>
      <c r="E183" s="17" t="s">
        <v>2</v>
      </c>
      <c r="F183" s="19">
        <f>+F181</f>
        <v>182.9227615102468</v>
      </c>
      <c r="G183" s="19">
        <f t="shared" ref="G183:K183" si="80">+G181</f>
        <v>62.13006333281777</v>
      </c>
      <c r="H183" s="19">
        <f t="shared" si="80"/>
        <v>62.875624092811577</v>
      </c>
      <c r="I183" s="19">
        <f t="shared" si="80"/>
        <v>63.630131581925326</v>
      </c>
      <c r="J183" s="19">
        <f t="shared" si="80"/>
        <v>64.393693160908413</v>
      </c>
      <c r="K183" s="19">
        <f t="shared" si="80"/>
        <v>65.166417478839321</v>
      </c>
    </row>
    <row r="185" spans="2:11" ht="13.5" thickBot="1" x14ac:dyDescent="0.25"/>
    <row r="186" spans="2:11" ht="13.5" thickBot="1" x14ac:dyDescent="0.25">
      <c r="B186" s="138" t="s">
        <v>20</v>
      </c>
      <c r="C186" s="139"/>
      <c r="D186" s="139"/>
      <c r="E186" s="139"/>
      <c r="F186" s="139"/>
      <c r="G186" s="139"/>
      <c r="H186" s="139"/>
      <c r="I186" s="139"/>
      <c r="J186" s="139"/>
      <c r="K186" s="140"/>
    </row>
    <row r="187" spans="2:11" ht="13.5" thickBot="1" x14ac:dyDescent="0.25">
      <c r="B187" s="116" t="s">
        <v>0</v>
      </c>
      <c r="C187" s="117"/>
      <c r="D187" s="120" t="s">
        <v>13</v>
      </c>
      <c r="E187" s="121"/>
      <c r="F187" s="124" t="s">
        <v>12</v>
      </c>
      <c r="G187" s="125"/>
      <c r="H187" s="125"/>
      <c r="I187" s="125"/>
      <c r="J187" s="125"/>
      <c r="K187" s="126"/>
    </row>
    <row r="188" spans="2:11" ht="13.5" thickBot="1" x14ac:dyDescent="0.25">
      <c r="B188" s="118"/>
      <c r="C188" s="119"/>
      <c r="D188" s="122"/>
      <c r="E188" s="123"/>
      <c r="F188" s="10" t="s">
        <v>11</v>
      </c>
      <c r="G188" s="11">
        <f>2019+1</f>
        <v>2020</v>
      </c>
      <c r="H188" s="11">
        <f>+G188+1</f>
        <v>2021</v>
      </c>
      <c r="I188" s="11">
        <f t="shared" ref="I188" si="81">+H188+1</f>
        <v>2022</v>
      </c>
      <c r="J188" s="11">
        <f t="shared" ref="J188" si="82">+I188+1</f>
        <v>2023</v>
      </c>
      <c r="K188" s="12">
        <f t="shared" ref="K188" si="83">+J188+1</f>
        <v>2024</v>
      </c>
    </row>
    <row r="189" spans="2:11" ht="13.5" thickBot="1" x14ac:dyDescent="0.25">
      <c r="B189" s="127" t="s">
        <v>1</v>
      </c>
      <c r="C189" s="157" t="s">
        <v>21</v>
      </c>
      <c r="D189" s="2" t="s">
        <v>3</v>
      </c>
      <c r="E189" s="3" t="s">
        <v>2</v>
      </c>
      <c r="F189" s="25">
        <v>12.759680704577971</v>
      </c>
      <c r="G189" s="39">
        <v>2.3707895058888413</v>
      </c>
      <c r="H189" s="39">
        <v>2.3992389799595073</v>
      </c>
      <c r="I189" s="39">
        <v>2.4280298477190212</v>
      </c>
      <c r="J189" s="39">
        <v>2.457166205891649</v>
      </c>
      <c r="K189" s="40">
        <v>2.4866522003623492</v>
      </c>
    </row>
    <row r="190" spans="2:11" ht="13.5" thickBot="1" x14ac:dyDescent="0.25">
      <c r="B190" s="128"/>
      <c r="C190" s="158"/>
      <c r="D190" s="4" t="s">
        <v>8</v>
      </c>
      <c r="E190" s="5" t="s">
        <v>2</v>
      </c>
      <c r="F190" s="25">
        <v>12.759680704577971</v>
      </c>
      <c r="G190" s="39">
        <v>2.3707895058888413</v>
      </c>
      <c r="H190" s="39">
        <v>2.3992389799595073</v>
      </c>
      <c r="I190" s="39">
        <v>2.4280298477190212</v>
      </c>
      <c r="J190" s="39">
        <v>2.457166205891649</v>
      </c>
      <c r="K190" s="40">
        <v>2.4866522003623492</v>
      </c>
    </row>
    <row r="191" spans="2:11" ht="13.5" thickBot="1" x14ac:dyDescent="0.25">
      <c r="B191" s="127" t="s">
        <v>4</v>
      </c>
      <c r="C191" s="187" t="s">
        <v>22</v>
      </c>
      <c r="D191" s="2" t="s">
        <v>3</v>
      </c>
      <c r="E191" s="3" t="s">
        <v>2</v>
      </c>
      <c r="F191" s="25">
        <v>20.711119545779685</v>
      </c>
      <c r="G191" s="39">
        <v>3.8481922871884122</v>
      </c>
      <c r="H191" s="39">
        <v>3.8943705946346725</v>
      </c>
      <c r="I191" s="39">
        <v>3.9411030417702886</v>
      </c>
      <c r="J191" s="39">
        <v>3.9883962782715332</v>
      </c>
      <c r="K191" s="40">
        <v>4.0362570336107897</v>
      </c>
    </row>
    <row r="192" spans="2:11" ht="18.75" customHeight="1" thickBot="1" x14ac:dyDescent="0.25">
      <c r="B192" s="128"/>
      <c r="C192" s="188"/>
      <c r="D192" s="4" t="s">
        <v>8</v>
      </c>
      <c r="E192" s="5" t="s">
        <v>2</v>
      </c>
      <c r="F192" s="25">
        <v>20.711119545779685</v>
      </c>
      <c r="G192" s="39">
        <v>3.8481922871884122</v>
      </c>
      <c r="H192" s="39">
        <v>3.8943705946346725</v>
      </c>
      <c r="I192" s="39">
        <v>3.9411030417702886</v>
      </c>
      <c r="J192" s="39">
        <v>3.9883962782715332</v>
      </c>
      <c r="K192" s="40">
        <v>4.0362570336107897</v>
      </c>
    </row>
    <row r="193" spans="2:11" ht="13.5" thickBot="1" x14ac:dyDescent="0.25">
      <c r="B193" s="127" t="s">
        <v>6</v>
      </c>
      <c r="C193" s="187" t="s">
        <v>23</v>
      </c>
      <c r="D193" s="2" t="s">
        <v>3</v>
      </c>
      <c r="E193" s="5" t="s">
        <v>2</v>
      </c>
      <c r="F193" s="25">
        <v>9.8713375357653792</v>
      </c>
      <c r="G193" s="39">
        <v>1.8341261024253221</v>
      </c>
      <c r="H193" s="39">
        <v>1.8561356156544258</v>
      </c>
      <c r="I193" s="39">
        <v>1.878409243042279</v>
      </c>
      <c r="J193" s="39">
        <v>1.9009501539587865</v>
      </c>
      <c r="K193" s="40">
        <v>1.9237615558062919</v>
      </c>
    </row>
    <row r="194" spans="2:11" ht="13.5" thickBot="1" x14ac:dyDescent="0.25">
      <c r="B194" s="128"/>
      <c r="C194" s="188"/>
      <c r="D194" s="4" t="s">
        <v>8</v>
      </c>
      <c r="E194" s="5" t="s">
        <v>2</v>
      </c>
      <c r="F194" s="25">
        <v>9.8713375357653792</v>
      </c>
      <c r="G194" s="39">
        <v>1.8341261024253221</v>
      </c>
      <c r="H194" s="39">
        <v>1.8561356156544258</v>
      </c>
      <c r="I194" s="39">
        <v>1.878409243042279</v>
      </c>
      <c r="J194" s="39">
        <v>1.9009501539587865</v>
      </c>
      <c r="K194" s="40">
        <v>1.9237615558062919</v>
      </c>
    </row>
    <row r="195" spans="2:11" ht="13.5" thickBot="1" x14ac:dyDescent="0.25">
      <c r="B195" s="127" t="s">
        <v>7</v>
      </c>
      <c r="C195" s="187" t="s">
        <v>24</v>
      </c>
      <c r="D195" s="2" t="s">
        <v>3</v>
      </c>
      <c r="E195" s="5" t="s">
        <v>2</v>
      </c>
      <c r="F195" s="25">
        <v>2.1577622496423463</v>
      </c>
      <c r="G195" s="39">
        <v>0.40091913082274683</v>
      </c>
      <c r="H195" s="39">
        <v>0.40573016039261983</v>
      </c>
      <c r="I195" s="39">
        <v>0.41059892231733131</v>
      </c>
      <c r="J195" s="39">
        <v>0.41552610938513912</v>
      </c>
      <c r="K195" s="40">
        <v>0.4205124226977609</v>
      </c>
    </row>
    <row r="196" spans="2:11" ht="13.5" thickBot="1" x14ac:dyDescent="0.25">
      <c r="B196" s="128"/>
      <c r="C196" s="188"/>
      <c r="D196" s="4" t="s">
        <v>8</v>
      </c>
      <c r="E196" s="5" t="s">
        <v>2</v>
      </c>
      <c r="F196" s="25">
        <v>2.1577622496423463</v>
      </c>
      <c r="G196" s="39">
        <v>0.40091913082274683</v>
      </c>
      <c r="H196" s="39">
        <v>0.40573016039261983</v>
      </c>
      <c r="I196" s="39">
        <v>0.41059892231733131</v>
      </c>
      <c r="J196" s="39">
        <v>0.41552610938513912</v>
      </c>
      <c r="K196" s="40">
        <v>0.4205124226977609</v>
      </c>
    </row>
    <row r="197" spans="2:11" ht="13.5" thickBot="1" x14ac:dyDescent="0.25">
      <c r="B197" s="127" t="s">
        <v>9</v>
      </c>
      <c r="C197" s="187" t="s">
        <v>25</v>
      </c>
      <c r="D197" s="2" t="s">
        <v>3</v>
      </c>
      <c r="E197" s="5" t="s">
        <v>2</v>
      </c>
      <c r="F197" s="25">
        <v>30.63342784334764</v>
      </c>
      <c r="G197" s="39">
        <v>5.6917889202630896</v>
      </c>
      <c r="H197" s="39">
        <v>5.7600903873062466</v>
      </c>
      <c r="I197" s="39">
        <v>5.8292114719539221</v>
      </c>
      <c r="J197" s="39">
        <v>5.8991620096173687</v>
      </c>
      <c r="K197" s="40">
        <v>5.9699519537327781</v>
      </c>
    </row>
    <row r="198" spans="2:11" ht="13.5" thickBot="1" x14ac:dyDescent="0.25">
      <c r="B198" s="128"/>
      <c r="C198" s="188"/>
      <c r="D198" s="4" t="s">
        <v>8</v>
      </c>
      <c r="E198" s="5" t="s">
        <v>2</v>
      </c>
      <c r="F198" s="25">
        <v>30.63342784334764</v>
      </c>
      <c r="G198" s="39">
        <v>5.6917889202630896</v>
      </c>
      <c r="H198" s="39">
        <v>5.7600903873062466</v>
      </c>
      <c r="I198" s="39">
        <v>5.8292114719539221</v>
      </c>
      <c r="J198" s="39">
        <v>5.8991620096173687</v>
      </c>
      <c r="K198" s="40">
        <v>5.9699519537327781</v>
      </c>
    </row>
    <row r="199" spans="2:11" ht="13.5" thickBot="1" x14ac:dyDescent="0.25">
      <c r="B199" s="127" t="s">
        <v>10</v>
      </c>
      <c r="C199" s="187" t="s">
        <v>27</v>
      </c>
      <c r="D199" s="2" t="s">
        <v>3</v>
      </c>
      <c r="E199" s="5" t="s">
        <v>2</v>
      </c>
      <c r="F199" s="25">
        <v>7.6286240164520747</v>
      </c>
      <c r="G199" s="39">
        <v>1.4174227538536481</v>
      </c>
      <c r="H199" s="39">
        <v>1.4344318268998919</v>
      </c>
      <c r="I199" s="39">
        <v>1.4516450088226907</v>
      </c>
      <c r="J199" s="39">
        <v>1.4690647489285626</v>
      </c>
      <c r="K199" s="40">
        <v>1.4866935259157052</v>
      </c>
    </row>
    <row r="200" spans="2:11" ht="13.5" thickBot="1" x14ac:dyDescent="0.25">
      <c r="B200" s="128"/>
      <c r="C200" s="188"/>
      <c r="D200" s="4" t="s">
        <v>8</v>
      </c>
      <c r="E200" s="5" t="s">
        <v>2</v>
      </c>
      <c r="F200" s="25">
        <v>7.6286240164520747</v>
      </c>
      <c r="G200" s="39">
        <v>1.4174227538536481</v>
      </c>
      <c r="H200" s="39">
        <v>1.4344318268998919</v>
      </c>
      <c r="I200" s="39">
        <v>1.4516450088226907</v>
      </c>
      <c r="J200" s="39">
        <v>1.4690647489285626</v>
      </c>
      <c r="K200" s="40">
        <v>1.4866935259157052</v>
      </c>
    </row>
    <row r="201" spans="2:11" ht="13.5" thickBot="1" x14ac:dyDescent="0.25">
      <c r="B201" s="127" t="s">
        <v>26</v>
      </c>
      <c r="C201" s="157" t="s">
        <v>28</v>
      </c>
      <c r="D201" s="2" t="s">
        <v>3</v>
      </c>
      <c r="E201" s="5" t="s">
        <v>2</v>
      </c>
      <c r="F201" s="25">
        <v>1.9878597103004292</v>
      </c>
      <c r="G201" s="39">
        <v>0.36935069532489273</v>
      </c>
      <c r="H201" s="39">
        <v>0.37378290366879147</v>
      </c>
      <c r="I201" s="39">
        <v>0.3782682985128169</v>
      </c>
      <c r="J201" s="39">
        <v>0.38280751809497077</v>
      </c>
      <c r="K201" s="40">
        <v>0.38740120831211033</v>
      </c>
    </row>
    <row r="202" spans="2:11" ht="13.5" thickBot="1" x14ac:dyDescent="0.25">
      <c r="B202" s="128"/>
      <c r="C202" s="158"/>
      <c r="D202" s="4" t="s">
        <v>8</v>
      </c>
      <c r="E202" s="5" t="s">
        <v>2</v>
      </c>
      <c r="F202" s="25">
        <v>1.9878597103004292</v>
      </c>
      <c r="G202" s="39">
        <v>0.36935069532489273</v>
      </c>
      <c r="H202" s="39">
        <v>0.37378290366879147</v>
      </c>
      <c r="I202" s="39">
        <v>0.3782682985128169</v>
      </c>
      <c r="J202" s="39">
        <v>0.38280751809497077</v>
      </c>
      <c r="K202" s="40">
        <v>0.38740120831211033</v>
      </c>
    </row>
    <row r="203" spans="2:11" ht="13.5" thickBot="1" x14ac:dyDescent="0.25">
      <c r="B203" s="127" t="s">
        <v>29</v>
      </c>
      <c r="C203" s="157" t="s">
        <v>30</v>
      </c>
      <c r="D203" s="2" t="s">
        <v>3</v>
      </c>
      <c r="E203" s="5" t="s">
        <v>2</v>
      </c>
      <c r="F203" s="25">
        <v>6.0485304005722478</v>
      </c>
      <c r="G203" s="39">
        <v>1.1238363037236057</v>
      </c>
      <c r="H203" s="39">
        <v>1.1373223393682885</v>
      </c>
      <c r="I203" s="39">
        <v>1.1509702074407082</v>
      </c>
      <c r="J203" s="39">
        <v>1.1647818499299964</v>
      </c>
      <c r="K203" s="40">
        <v>1.1787592321291562</v>
      </c>
    </row>
    <row r="204" spans="2:11" ht="13.5" thickBot="1" x14ac:dyDescent="0.25">
      <c r="B204" s="128"/>
      <c r="C204" s="158"/>
      <c r="D204" s="4" t="s">
        <v>8</v>
      </c>
      <c r="E204" s="5" t="s">
        <v>2</v>
      </c>
      <c r="F204" s="25">
        <v>6.0485304005722478</v>
      </c>
      <c r="G204" s="39">
        <v>1.1238363037236057</v>
      </c>
      <c r="H204" s="39">
        <v>1.1373223393682885</v>
      </c>
      <c r="I204" s="39">
        <v>1.1509702074407082</v>
      </c>
      <c r="J204" s="39">
        <v>1.1647818499299964</v>
      </c>
      <c r="K204" s="40">
        <v>1.1787592321291562</v>
      </c>
    </row>
    <row r="205" spans="2:11" ht="13.5" thickBot="1" x14ac:dyDescent="0.25">
      <c r="B205" s="127" t="s">
        <v>31</v>
      </c>
      <c r="C205" s="157" t="s">
        <v>32</v>
      </c>
      <c r="D205" s="2" t="s">
        <v>3</v>
      </c>
      <c r="E205" s="5" t="s">
        <v>2</v>
      </c>
      <c r="F205" s="25">
        <v>3.2111579935622312</v>
      </c>
      <c r="G205" s="39">
        <v>0.59664343090944194</v>
      </c>
      <c r="H205" s="39">
        <v>0.60380315208035518</v>
      </c>
      <c r="I205" s="39">
        <v>0.61104878990531952</v>
      </c>
      <c r="J205" s="39">
        <v>0.61838137538418336</v>
      </c>
      <c r="K205" s="40">
        <v>0.62580195188879351</v>
      </c>
    </row>
    <row r="206" spans="2:11" ht="13.5" thickBot="1" x14ac:dyDescent="0.25">
      <c r="B206" s="128"/>
      <c r="C206" s="158"/>
      <c r="D206" s="4" t="s">
        <v>8</v>
      </c>
      <c r="E206" s="5" t="s">
        <v>2</v>
      </c>
      <c r="F206" s="25">
        <v>3.2111579935622312</v>
      </c>
      <c r="G206" s="39">
        <v>0.59664343090944194</v>
      </c>
      <c r="H206" s="39">
        <v>0.60380315208035518</v>
      </c>
      <c r="I206" s="39">
        <v>0.61104878990531952</v>
      </c>
      <c r="J206" s="39">
        <v>0.61838137538418336</v>
      </c>
      <c r="K206" s="40">
        <v>0.62580195188879351</v>
      </c>
    </row>
    <row r="207" spans="2:11" x14ac:dyDescent="0.2">
      <c r="B207" s="131" t="s">
        <v>20</v>
      </c>
      <c r="C207" s="132"/>
      <c r="D207" s="6" t="s">
        <v>3</v>
      </c>
      <c r="E207" s="16" t="s">
        <v>2</v>
      </c>
      <c r="F207" s="23">
        <f>+F189+F191+F193+F195+F197+F199+F201+F203+F205</f>
        <v>95.009499999999989</v>
      </c>
      <c r="G207" s="23">
        <f t="shared" ref="G207:K207" si="84">+G189+G191+G193+G195+G197+G199+G201+G203+G205</f>
        <v>17.653069130400002</v>
      </c>
      <c r="H207" s="23">
        <f t="shared" si="84"/>
        <v>17.864905959964801</v>
      </c>
      <c r="I207" s="23">
        <f t="shared" si="84"/>
        <v>18.079284831484376</v>
      </c>
      <c r="J207" s="23">
        <f t="shared" si="84"/>
        <v>18.29623624946219</v>
      </c>
      <c r="K207" s="23">
        <f t="shared" si="84"/>
        <v>18.515791084455735</v>
      </c>
    </row>
    <row r="208" spans="2:11" ht="13.5" thickBot="1" x14ac:dyDescent="0.25">
      <c r="B208" s="133"/>
      <c r="C208" s="134"/>
      <c r="D208" s="7" t="s">
        <v>5</v>
      </c>
      <c r="E208" s="17" t="s">
        <v>2</v>
      </c>
      <c r="F208" s="24">
        <f>+F190+F192+F194+F196+F198+F200+F202+F204+F206</f>
        <v>95.009499999999989</v>
      </c>
      <c r="G208" s="24">
        <f t="shared" ref="G208:K208" si="85">+G190+G192+G194+G196+G198+G200+G202+G204+G206</f>
        <v>17.653069130400002</v>
      </c>
      <c r="H208" s="24">
        <f t="shared" si="85"/>
        <v>17.864905959964801</v>
      </c>
      <c r="I208" s="24">
        <f t="shared" si="85"/>
        <v>18.079284831484376</v>
      </c>
      <c r="J208" s="24">
        <f t="shared" si="85"/>
        <v>18.29623624946219</v>
      </c>
      <c r="K208" s="24">
        <f t="shared" si="85"/>
        <v>18.515791084455735</v>
      </c>
    </row>
    <row r="210" spans="2:11" ht="13.5" thickBot="1" x14ac:dyDescent="0.25"/>
    <row r="211" spans="2:11" ht="13.5" thickBot="1" x14ac:dyDescent="0.25">
      <c r="B211" s="138" t="s">
        <v>245</v>
      </c>
      <c r="C211" s="139"/>
      <c r="D211" s="139"/>
      <c r="E211" s="139"/>
      <c r="F211" s="139"/>
      <c r="G211" s="139"/>
      <c r="H211" s="139"/>
      <c r="I211" s="139"/>
      <c r="J211" s="139"/>
      <c r="K211" s="140"/>
    </row>
    <row r="212" spans="2:11" ht="13.5" thickBot="1" x14ac:dyDescent="0.25">
      <c r="B212" s="116" t="s">
        <v>0</v>
      </c>
      <c r="C212" s="117"/>
      <c r="D212" s="120" t="s">
        <v>13</v>
      </c>
      <c r="E212" s="121"/>
      <c r="F212" s="124" t="s">
        <v>12</v>
      </c>
      <c r="G212" s="125"/>
      <c r="H212" s="125"/>
      <c r="I212" s="125"/>
      <c r="J212" s="125"/>
      <c r="K212" s="126"/>
    </row>
    <row r="213" spans="2:11" ht="13.5" thickBot="1" x14ac:dyDescent="0.25">
      <c r="B213" s="118"/>
      <c r="C213" s="119"/>
      <c r="D213" s="122"/>
      <c r="E213" s="123"/>
      <c r="F213" s="10" t="s">
        <v>11</v>
      </c>
      <c r="G213" s="11">
        <f>2019+1</f>
        <v>2020</v>
      </c>
      <c r="H213" s="11">
        <f>+G213+1</f>
        <v>2021</v>
      </c>
      <c r="I213" s="11">
        <f t="shared" ref="I213" si="86">+H213+1</f>
        <v>2022</v>
      </c>
      <c r="J213" s="11">
        <f t="shared" ref="J213" si="87">+I213+1</f>
        <v>2023</v>
      </c>
      <c r="K213" s="12">
        <f t="shared" ref="K213" si="88">+J213+1</f>
        <v>2024</v>
      </c>
    </row>
    <row r="214" spans="2:11" ht="13.5" thickBot="1" x14ac:dyDescent="0.25">
      <c r="B214" s="127" t="s">
        <v>1</v>
      </c>
      <c r="C214" s="157" t="s">
        <v>242</v>
      </c>
      <c r="D214" s="2" t="s">
        <v>3</v>
      </c>
      <c r="E214" s="3" t="s">
        <v>2</v>
      </c>
      <c r="F214" s="25">
        <v>5.5273661670235548</v>
      </c>
      <c r="G214" s="26">
        <v>1.027002321404711</v>
      </c>
      <c r="H214" s="26">
        <v>1.0393263492615674</v>
      </c>
      <c r="I214" s="26">
        <v>1.0517982654527063</v>
      </c>
      <c r="J214" s="26">
        <v>1.0644198446381388</v>
      </c>
      <c r="K214" s="27">
        <v>1.0771928827737967</v>
      </c>
    </row>
    <row r="215" spans="2:11" ht="13.5" thickBot="1" x14ac:dyDescent="0.25">
      <c r="B215" s="128"/>
      <c r="C215" s="158"/>
      <c r="D215" s="4" t="s">
        <v>8</v>
      </c>
      <c r="E215" s="5" t="s">
        <v>2</v>
      </c>
      <c r="F215" s="25">
        <v>5.5273661670235548</v>
      </c>
      <c r="G215" s="26">
        <v>1.027002321404711</v>
      </c>
      <c r="H215" s="26">
        <v>1.0393263492615674</v>
      </c>
      <c r="I215" s="26">
        <v>1.0517982654527063</v>
      </c>
      <c r="J215" s="26">
        <v>1.0644198446381388</v>
      </c>
      <c r="K215" s="27">
        <v>1.0771928827737967</v>
      </c>
    </row>
    <row r="216" spans="2:11" ht="13.5" thickBot="1" x14ac:dyDescent="0.25">
      <c r="B216" s="127" t="s">
        <v>4</v>
      </c>
      <c r="C216" s="187" t="s">
        <v>243</v>
      </c>
      <c r="D216" s="2" t="s">
        <v>3</v>
      </c>
      <c r="E216" s="3" t="s">
        <v>2</v>
      </c>
      <c r="F216" s="25">
        <v>8.6537044967880075</v>
      </c>
      <c r="G216" s="26">
        <v>1.6078859873576017</v>
      </c>
      <c r="H216" s="26">
        <v>1.6271806192058929</v>
      </c>
      <c r="I216" s="26">
        <v>1.6467067866363634</v>
      </c>
      <c r="J216" s="26">
        <v>1.666467268076</v>
      </c>
      <c r="K216" s="27">
        <v>1.6864648752929117</v>
      </c>
    </row>
    <row r="217" spans="2:11" ht="13.5" thickBot="1" x14ac:dyDescent="0.25">
      <c r="B217" s="128"/>
      <c r="C217" s="188"/>
      <c r="D217" s="4" t="s">
        <v>8</v>
      </c>
      <c r="E217" s="5" t="s">
        <v>2</v>
      </c>
      <c r="F217" s="25">
        <v>8.6537044967880075</v>
      </c>
      <c r="G217" s="26">
        <v>1.6078859873576017</v>
      </c>
      <c r="H217" s="26">
        <v>1.6271806192058929</v>
      </c>
      <c r="I217" s="26">
        <v>1.6467067866363634</v>
      </c>
      <c r="J217" s="26">
        <v>1.666467268076</v>
      </c>
      <c r="K217" s="27">
        <v>1.6864648752929117</v>
      </c>
    </row>
    <row r="218" spans="2:11" ht="13.5" thickBot="1" x14ac:dyDescent="0.25">
      <c r="B218" s="127" t="s">
        <v>6</v>
      </c>
      <c r="C218" s="187" t="s">
        <v>244</v>
      </c>
      <c r="D218" s="2" t="s">
        <v>3</v>
      </c>
      <c r="E218" s="5" t="s">
        <v>2</v>
      </c>
      <c r="F218" s="25">
        <v>9.1789293361884372</v>
      </c>
      <c r="G218" s="26">
        <v>1.7054744432376876</v>
      </c>
      <c r="H218" s="26">
        <v>1.7259401365565397</v>
      </c>
      <c r="I218" s="26">
        <v>1.7466514181952182</v>
      </c>
      <c r="J218" s="26">
        <v>1.7676112352135609</v>
      </c>
      <c r="K218" s="27">
        <v>1.7888225700361235</v>
      </c>
    </row>
    <row r="219" spans="2:11" ht="21.75" customHeight="1" thickBot="1" x14ac:dyDescent="0.25">
      <c r="B219" s="128"/>
      <c r="C219" s="188"/>
      <c r="D219" s="4" t="s">
        <v>8</v>
      </c>
      <c r="E219" s="5" t="s">
        <v>2</v>
      </c>
      <c r="F219" s="25">
        <v>9.1789293361884372</v>
      </c>
      <c r="G219" s="26">
        <v>1.7054744432376876</v>
      </c>
      <c r="H219" s="26">
        <v>1.7259401365565397</v>
      </c>
      <c r="I219" s="26">
        <v>1.7466514181952182</v>
      </c>
      <c r="J219" s="26">
        <v>1.7676112352135609</v>
      </c>
      <c r="K219" s="27">
        <v>1.7888225700361235</v>
      </c>
    </row>
    <row r="220" spans="2:11" x14ac:dyDescent="0.2">
      <c r="B220" s="131" t="s">
        <v>115</v>
      </c>
      <c r="C220" s="132"/>
      <c r="D220" s="6" t="s">
        <v>3</v>
      </c>
      <c r="E220" s="16" t="s">
        <v>2</v>
      </c>
      <c r="F220" s="23">
        <f>+F214+F216+F218</f>
        <v>23.36</v>
      </c>
      <c r="G220" s="23">
        <f t="shared" ref="G220:K220" si="89">+G214+G216+G218</f>
        <v>4.3403627520000008</v>
      </c>
      <c r="H220" s="23">
        <f t="shared" si="89"/>
        <v>4.3924471050239999</v>
      </c>
      <c r="I220" s="23">
        <f t="shared" si="89"/>
        <v>4.4451564702842878</v>
      </c>
      <c r="J220" s="23">
        <f t="shared" si="89"/>
        <v>4.4984983479276996</v>
      </c>
      <c r="K220" s="23">
        <f t="shared" si="89"/>
        <v>4.5524803281028321</v>
      </c>
    </row>
    <row r="221" spans="2:11" ht="13.5" thickBot="1" x14ac:dyDescent="0.25">
      <c r="B221" s="133"/>
      <c r="C221" s="134"/>
      <c r="D221" s="7" t="s">
        <v>5</v>
      </c>
      <c r="E221" s="17" t="s">
        <v>2</v>
      </c>
      <c r="F221" s="24">
        <f>+F215+F217+F219</f>
        <v>23.36</v>
      </c>
      <c r="G221" s="24">
        <f t="shared" ref="G221:K221" si="90">+G215+G217+G219</f>
        <v>4.3403627520000008</v>
      </c>
      <c r="H221" s="24">
        <f t="shared" si="90"/>
        <v>4.3924471050239999</v>
      </c>
      <c r="I221" s="24">
        <f t="shared" si="90"/>
        <v>4.4451564702842878</v>
      </c>
      <c r="J221" s="24">
        <f t="shared" si="90"/>
        <v>4.4984983479276996</v>
      </c>
      <c r="K221" s="24">
        <f t="shared" si="90"/>
        <v>4.5524803281028321</v>
      </c>
    </row>
    <row r="223" spans="2:11" ht="13.5" thickBot="1" x14ac:dyDescent="0.25"/>
    <row r="224" spans="2:11" ht="13.5" thickBot="1" x14ac:dyDescent="0.25">
      <c r="B224" s="138" t="s">
        <v>116</v>
      </c>
      <c r="C224" s="139"/>
      <c r="D224" s="139"/>
      <c r="E224" s="139"/>
      <c r="F224" s="139"/>
      <c r="G224" s="139"/>
      <c r="H224" s="139"/>
      <c r="I224" s="139"/>
      <c r="J224" s="139"/>
      <c r="K224" s="140"/>
    </row>
    <row r="225" spans="2:11" ht="13.5" thickBot="1" x14ac:dyDescent="0.25">
      <c r="B225" s="116" t="s">
        <v>0</v>
      </c>
      <c r="C225" s="117"/>
      <c r="D225" s="120" t="s">
        <v>13</v>
      </c>
      <c r="E225" s="121"/>
      <c r="F225" s="124" t="s">
        <v>12</v>
      </c>
      <c r="G225" s="125"/>
      <c r="H225" s="125"/>
      <c r="I225" s="125"/>
      <c r="J225" s="125"/>
      <c r="K225" s="126"/>
    </row>
    <row r="226" spans="2:11" ht="13.5" thickBot="1" x14ac:dyDescent="0.25">
      <c r="B226" s="118"/>
      <c r="C226" s="119"/>
      <c r="D226" s="122"/>
      <c r="E226" s="123"/>
      <c r="F226" s="10" t="s">
        <v>11</v>
      </c>
      <c r="G226" s="11">
        <f>2019+1</f>
        <v>2020</v>
      </c>
      <c r="H226" s="11">
        <f>+G226+1</f>
        <v>2021</v>
      </c>
      <c r="I226" s="11">
        <f t="shared" ref="I226" si="91">+H226+1</f>
        <v>2022</v>
      </c>
      <c r="J226" s="11">
        <f t="shared" ref="J226" si="92">+I226+1</f>
        <v>2023</v>
      </c>
      <c r="K226" s="12">
        <f t="shared" ref="K226" si="93">+J226+1</f>
        <v>2024</v>
      </c>
    </row>
    <row r="227" spans="2:11" ht="13.5" thickBot="1" x14ac:dyDescent="0.25">
      <c r="B227" s="127" t="s">
        <v>1</v>
      </c>
      <c r="C227" s="157" t="s">
        <v>117</v>
      </c>
      <c r="D227" s="2" t="s">
        <v>3</v>
      </c>
      <c r="E227" s="3" t="s">
        <v>2</v>
      </c>
      <c r="F227" s="25">
        <v>18.295125387612732</v>
      </c>
      <c r="G227" s="26">
        <v>3.5473291156570825</v>
      </c>
      <c r="H227" s="26">
        <v>3.5898970650449673</v>
      </c>
      <c r="I227" s="26">
        <v>3.632975829825507</v>
      </c>
      <c r="J227" s="26">
        <v>3.6765715397834122</v>
      </c>
      <c r="K227" s="27">
        <v>3.7206903982608144</v>
      </c>
    </row>
    <row r="228" spans="2:11" ht="21" customHeight="1" thickBot="1" x14ac:dyDescent="0.25">
      <c r="B228" s="128"/>
      <c r="C228" s="158"/>
      <c r="D228" s="4" t="s">
        <v>8</v>
      </c>
      <c r="E228" s="5" t="s">
        <v>2</v>
      </c>
      <c r="F228" s="25">
        <v>18.295125387612732</v>
      </c>
      <c r="G228" s="26">
        <v>3.5473291156570825</v>
      </c>
      <c r="H228" s="26">
        <v>3.5898970650449673</v>
      </c>
      <c r="I228" s="26">
        <v>3.632975829825507</v>
      </c>
      <c r="J228" s="26">
        <v>3.6765715397834122</v>
      </c>
      <c r="K228" s="27">
        <v>3.7206903982608144</v>
      </c>
    </row>
    <row r="229" spans="2:11" ht="13.5" thickBot="1" x14ac:dyDescent="0.25">
      <c r="B229" s="127" t="s">
        <v>4</v>
      </c>
      <c r="C229" s="187" t="s">
        <v>118</v>
      </c>
      <c r="D229" s="2" t="s">
        <v>3</v>
      </c>
      <c r="E229" s="3" t="s">
        <v>2</v>
      </c>
      <c r="F229" s="25">
        <v>15.174360650132627</v>
      </c>
      <c r="G229" s="26">
        <v>16.025213273209548</v>
      </c>
      <c r="H229" s="26">
        <v>16.217515832488065</v>
      </c>
      <c r="I229" s="26">
        <v>16.412126022477921</v>
      </c>
      <c r="J229" s="26">
        <v>16.60907153474766</v>
      </c>
      <c r="K229" s="27">
        <v>16.808380393164629</v>
      </c>
    </row>
    <row r="230" spans="2:11" ht="21.75" customHeight="1" thickBot="1" x14ac:dyDescent="0.25">
      <c r="B230" s="128"/>
      <c r="C230" s="188"/>
      <c r="D230" s="4" t="s">
        <v>8</v>
      </c>
      <c r="E230" s="5" t="s">
        <v>2</v>
      </c>
      <c r="F230" s="25">
        <v>15.174360650132627</v>
      </c>
      <c r="G230" s="26">
        <v>16.025213273209548</v>
      </c>
      <c r="H230" s="26">
        <v>16.217515832488065</v>
      </c>
      <c r="I230" s="26">
        <v>16.412126022477921</v>
      </c>
      <c r="J230" s="26">
        <v>16.60907153474766</v>
      </c>
      <c r="K230" s="27">
        <v>16.808380393164629</v>
      </c>
    </row>
    <row r="231" spans="2:11" ht="13.5" thickBot="1" x14ac:dyDescent="0.25">
      <c r="B231" s="127" t="s">
        <v>6</v>
      </c>
      <c r="C231" s="187" t="s">
        <v>119</v>
      </c>
      <c r="D231" s="2" t="s">
        <v>3</v>
      </c>
      <c r="E231" s="5" t="s">
        <v>2</v>
      </c>
      <c r="F231" s="25">
        <v>2.7199325693633951</v>
      </c>
      <c r="G231" s="26">
        <v>2.8724438885941646</v>
      </c>
      <c r="H231" s="26">
        <v>2.9069132152572945</v>
      </c>
      <c r="I231" s="26">
        <v>2.9417961738403813</v>
      </c>
      <c r="J231" s="26">
        <v>2.9770977279264668</v>
      </c>
      <c r="K231" s="27">
        <v>3.0128229006615848</v>
      </c>
    </row>
    <row r="232" spans="2:11" ht="27" customHeight="1" thickBot="1" x14ac:dyDescent="0.25">
      <c r="B232" s="128"/>
      <c r="C232" s="188"/>
      <c r="D232" s="4" t="s">
        <v>8</v>
      </c>
      <c r="E232" s="5" t="s">
        <v>2</v>
      </c>
      <c r="F232" s="25">
        <v>2.7199325693633951</v>
      </c>
      <c r="G232" s="26">
        <v>2.8724438885941646</v>
      </c>
      <c r="H232" s="26">
        <v>2.9069132152572945</v>
      </c>
      <c r="I232" s="26">
        <v>2.9417961738403813</v>
      </c>
      <c r="J232" s="26">
        <v>2.9770977279264668</v>
      </c>
      <c r="K232" s="27">
        <v>3.0128229006615848</v>
      </c>
    </row>
    <row r="233" spans="2:11" ht="13.5" thickBot="1" x14ac:dyDescent="0.25">
      <c r="B233" s="127" t="s">
        <v>7</v>
      </c>
      <c r="C233" s="187" t="s">
        <v>120</v>
      </c>
      <c r="D233" s="2" t="s">
        <v>3</v>
      </c>
      <c r="E233" s="5" t="s">
        <v>2</v>
      </c>
      <c r="F233" s="25">
        <v>17.779769742891247</v>
      </c>
      <c r="G233" s="26">
        <v>18.776712155968173</v>
      </c>
      <c r="H233" s="26">
        <v>19.002032701839788</v>
      </c>
      <c r="I233" s="26">
        <v>19.23005709426187</v>
      </c>
      <c r="J233" s="26">
        <v>19.460817779393007</v>
      </c>
      <c r="K233" s="27">
        <v>19.694347592745725</v>
      </c>
    </row>
    <row r="234" spans="2:11" ht="26.25" customHeight="1" thickBot="1" x14ac:dyDescent="0.25">
      <c r="B234" s="128"/>
      <c r="C234" s="188"/>
      <c r="D234" s="4" t="s">
        <v>8</v>
      </c>
      <c r="E234" s="5" t="s">
        <v>2</v>
      </c>
      <c r="F234" s="25">
        <v>17.779769742891247</v>
      </c>
      <c r="G234" s="26">
        <v>18.776712155968173</v>
      </c>
      <c r="H234" s="26">
        <v>19.002032701839788</v>
      </c>
      <c r="I234" s="26">
        <v>19.23005709426187</v>
      </c>
      <c r="J234" s="26">
        <v>19.460817779393007</v>
      </c>
      <c r="K234" s="27">
        <v>19.694347592745725</v>
      </c>
    </row>
    <row r="235" spans="2:11" ht="13.5" thickBot="1" x14ac:dyDescent="0.25">
      <c r="B235" s="131" t="s">
        <v>116</v>
      </c>
      <c r="C235" s="132"/>
      <c r="D235" s="6" t="s">
        <v>3</v>
      </c>
      <c r="E235" s="16" t="s">
        <v>2</v>
      </c>
      <c r="F235" s="23">
        <f>+F227+F229+F231+F233</f>
        <v>53.969188349999996</v>
      </c>
      <c r="G235" s="107">
        <f>+G227+G229+G231+G233</f>
        <v>41.221698433428969</v>
      </c>
      <c r="H235" s="107">
        <f t="shared" ref="G235:K236" si="94">+H227+H229+H231+H233</f>
        <v>41.716358814630112</v>
      </c>
      <c r="I235" s="107">
        <f t="shared" si="94"/>
        <v>42.216955120405679</v>
      </c>
      <c r="J235" s="107">
        <f t="shared" si="94"/>
        <v>42.723558581850547</v>
      </c>
      <c r="K235" s="107">
        <f t="shared" si="94"/>
        <v>43.236241284832758</v>
      </c>
    </row>
    <row r="236" spans="2:11" x14ac:dyDescent="0.2">
      <c r="B236" s="133"/>
      <c r="C236" s="134"/>
      <c r="D236" s="7" t="s">
        <v>5</v>
      </c>
      <c r="E236" s="17" t="s">
        <v>2</v>
      </c>
      <c r="F236" s="23">
        <f>+F228+F230+F232+F234</f>
        <v>53.969188349999996</v>
      </c>
      <c r="G236" s="107">
        <f t="shared" si="94"/>
        <v>41.221698433428969</v>
      </c>
      <c r="H236" s="107">
        <f t="shared" si="94"/>
        <v>41.716358814630112</v>
      </c>
      <c r="I236" s="107">
        <f t="shared" si="94"/>
        <v>42.216955120405679</v>
      </c>
      <c r="J236" s="107">
        <f t="shared" si="94"/>
        <v>42.723558581850547</v>
      </c>
      <c r="K236" s="107">
        <f t="shared" si="94"/>
        <v>43.236241284832758</v>
      </c>
    </row>
    <row r="238" spans="2:11" ht="13.5" thickBot="1" x14ac:dyDescent="0.25"/>
    <row r="239" spans="2:11" ht="13.5" thickBot="1" x14ac:dyDescent="0.25">
      <c r="B239" s="138" t="s">
        <v>34</v>
      </c>
      <c r="C239" s="139"/>
      <c r="D239" s="139"/>
      <c r="E239" s="139"/>
      <c r="F239" s="139"/>
      <c r="G239" s="139"/>
      <c r="H239" s="139"/>
      <c r="I239" s="139"/>
      <c r="J239" s="139"/>
      <c r="K239" s="140"/>
    </row>
    <row r="240" spans="2:11" ht="13.5" thickBot="1" x14ac:dyDescent="0.25">
      <c r="B240" s="116" t="s">
        <v>0</v>
      </c>
      <c r="C240" s="117"/>
      <c r="D240" s="120" t="s">
        <v>13</v>
      </c>
      <c r="E240" s="121"/>
      <c r="F240" s="124" t="s">
        <v>12</v>
      </c>
      <c r="G240" s="125"/>
      <c r="H240" s="125"/>
      <c r="I240" s="125"/>
      <c r="J240" s="125"/>
      <c r="K240" s="126"/>
    </row>
    <row r="241" spans="2:11" ht="13.5" thickBot="1" x14ac:dyDescent="0.25">
      <c r="B241" s="118"/>
      <c r="C241" s="119"/>
      <c r="D241" s="122"/>
      <c r="E241" s="123"/>
      <c r="F241" s="10" t="s">
        <v>11</v>
      </c>
      <c r="G241" s="11">
        <f>2019+1</f>
        <v>2020</v>
      </c>
      <c r="H241" s="11">
        <f>+G241+1</f>
        <v>2021</v>
      </c>
      <c r="I241" s="11">
        <f t="shared" ref="I241" si="95">+H241+1</f>
        <v>2022</v>
      </c>
      <c r="J241" s="11">
        <f t="shared" ref="J241" si="96">+I241+1</f>
        <v>2023</v>
      </c>
      <c r="K241" s="12">
        <f t="shared" ref="K241" si="97">+J241+1</f>
        <v>2024</v>
      </c>
    </row>
    <row r="242" spans="2:11" ht="13.5" thickBot="1" x14ac:dyDescent="0.25">
      <c r="B242" s="127" t="s">
        <v>1</v>
      </c>
      <c r="C242" s="157" t="s">
        <v>33</v>
      </c>
      <c r="D242" s="2" t="s">
        <v>3</v>
      </c>
      <c r="E242" s="3" t="s">
        <v>2</v>
      </c>
      <c r="F242" s="20">
        <v>7.6594636800000018</v>
      </c>
      <c r="G242" s="85">
        <v>7.8892475904000019</v>
      </c>
      <c r="H242" s="85">
        <v>8.1259250181120013</v>
      </c>
      <c r="I242" s="85">
        <v>8.3697027686553636</v>
      </c>
      <c r="J242" s="85">
        <v>8.6207938517150229</v>
      </c>
      <c r="K242" s="85">
        <v>8.8794176672664751</v>
      </c>
    </row>
    <row r="243" spans="2:11" ht="21" customHeight="1" thickBot="1" x14ac:dyDescent="0.25">
      <c r="B243" s="128"/>
      <c r="C243" s="158"/>
      <c r="D243" s="4" t="s">
        <v>8</v>
      </c>
      <c r="E243" s="5" t="s">
        <v>2</v>
      </c>
      <c r="F243" s="8">
        <v>12.063655296000002</v>
      </c>
      <c r="G243" s="108">
        <v>12.425564954880002</v>
      </c>
      <c r="H243" s="108">
        <v>12.798331903526401</v>
      </c>
      <c r="I243" s="108">
        <v>13.182281860632196</v>
      </c>
      <c r="J243" s="108">
        <v>13.577750316451162</v>
      </c>
      <c r="K243" s="68">
        <v>13.985082825944696</v>
      </c>
    </row>
    <row r="244" spans="2:11" x14ac:dyDescent="0.2">
      <c r="B244" s="131" t="s">
        <v>34</v>
      </c>
      <c r="C244" s="132"/>
      <c r="D244" s="6" t="s">
        <v>3</v>
      </c>
      <c r="E244" s="16" t="s">
        <v>2</v>
      </c>
      <c r="F244" s="18">
        <f>+F242</f>
        <v>7.6594636800000018</v>
      </c>
      <c r="G244" s="109">
        <f t="shared" ref="G244:K244" si="98">+G242</f>
        <v>7.8892475904000019</v>
      </c>
      <c r="H244" s="109">
        <f t="shared" si="98"/>
        <v>8.1259250181120013</v>
      </c>
      <c r="I244" s="109">
        <f t="shared" si="98"/>
        <v>8.3697027686553636</v>
      </c>
      <c r="J244" s="109">
        <f t="shared" si="98"/>
        <v>8.6207938517150229</v>
      </c>
      <c r="K244" s="109">
        <f t="shared" si="98"/>
        <v>8.8794176672664751</v>
      </c>
    </row>
    <row r="245" spans="2:11" ht="13.5" thickBot="1" x14ac:dyDescent="0.25">
      <c r="B245" s="133"/>
      <c r="C245" s="134"/>
      <c r="D245" s="7" t="s">
        <v>5</v>
      </c>
      <c r="E245" s="17" t="s">
        <v>2</v>
      </c>
      <c r="F245" s="19">
        <f>+F243</f>
        <v>12.063655296000002</v>
      </c>
      <c r="G245" s="110">
        <f t="shared" ref="G245:K245" si="99">+G243</f>
        <v>12.425564954880002</v>
      </c>
      <c r="H245" s="110">
        <f t="shared" si="99"/>
        <v>12.798331903526401</v>
      </c>
      <c r="I245" s="110">
        <f t="shared" si="99"/>
        <v>13.182281860632196</v>
      </c>
      <c r="J245" s="110">
        <f t="shared" si="99"/>
        <v>13.577750316451162</v>
      </c>
      <c r="K245" s="110">
        <f t="shared" si="99"/>
        <v>13.985082825944696</v>
      </c>
    </row>
    <row r="247" spans="2:11" ht="13.5" thickBot="1" x14ac:dyDescent="0.25"/>
    <row r="248" spans="2:11" ht="13.5" thickBot="1" x14ac:dyDescent="0.25">
      <c r="B248" s="138" t="s">
        <v>35</v>
      </c>
      <c r="C248" s="139"/>
      <c r="D248" s="139"/>
      <c r="E248" s="139"/>
      <c r="F248" s="139"/>
      <c r="G248" s="139"/>
      <c r="H248" s="139"/>
      <c r="I248" s="139"/>
      <c r="J248" s="139"/>
      <c r="K248" s="140"/>
    </row>
    <row r="249" spans="2:11" ht="13.5" thickBot="1" x14ac:dyDescent="0.25">
      <c r="B249" s="116" t="s">
        <v>0</v>
      </c>
      <c r="C249" s="117"/>
      <c r="D249" s="120" t="s">
        <v>13</v>
      </c>
      <c r="E249" s="121"/>
      <c r="F249" s="124" t="s">
        <v>12</v>
      </c>
      <c r="G249" s="125"/>
      <c r="H249" s="125"/>
      <c r="I249" s="125"/>
      <c r="J249" s="125"/>
      <c r="K249" s="126"/>
    </row>
    <row r="250" spans="2:11" ht="13.5" thickBot="1" x14ac:dyDescent="0.25">
      <c r="B250" s="118"/>
      <c r="C250" s="119"/>
      <c r="D250" s="122"/>
      <c r="E250" s="123"/>
      <c r="F250" s="10" t="s">
        <v>11</v>
      </c>
      <c r="G250" s="11">
        <f>2019+1</f>
        <v>2020</v>
      </c>
      <c r="H250" s="11">
        <f>+G250+1</f>
        <v>2021</v>
      </c>
      <c r="I250" s="11">
        <f t="shared" ref="I250" si="100">+H250+1</f>
        <v>2022</v>
      </c>
      <c r="J250" s="11">
        <f t="shared" ref="J250" si="101">+I250+1</f>
        <v>2023</v>
      </c>
      <c r="K250" s="12">
        <f t="shared" ref="K250" si="102">+J250+1</f>
        <v>2024</v>
      </c>
    </row>
    <row r="251" spans="2:11" x14ac:dyDescent="0.2">
      <c r="B251" s="127" t="s">
        <v>1</v>
      </c>
      <c r="C251" s="157" t="s">
        <v>35</v>
      </c>
      <c r="D251" s="2" t="s">
        <v>3</v>
      </c>
      <c r="E251" s="3" t="s">
        <v>2</v>
      </c>
      <c r="F251" s="20">
        <v>100.748395</v>
      </c>
      <c r="G251" s="20">
        <v>101.95737574</v>
      </c>
      <c r="H251" s="20">
        <v>103.18086424888</v>
      </c>
      <c r="I251" s="20">
        <v>104.41903461986657</v>
      </c>
      <c r="J251" s="20">
        <v>105.67206303530494</v>
      </c>
      <c r="K251" s="74">
        <v>19.634207462561374</v>
      </c>
    </row>
    <row r="252" spans="2:11" ht="13.5" thickBot="1" x14ac:dyDescent="0.25">
      <c r="B252" s="128"/>
      <c r="C252" s="158"/>
      <c r="D252" s="4" t="s">
        <v>8</v>
      </c>
      <c r="E252" s="5" t="s">
        <v>2</v>
      </c>
      <c r="F252" s="20">
        <v>100.748395</v>
      </c>
      <c r="G252" s="20">
        <v>101.95737574</v>
      </c>
      <c r="H252" s="20">
        <v>103.18086424888</v>
      </c>
      <c r="I252" s="20">
        <v>104.41903461986657</v>
      </c>
      <c r="J252" s="20">
        <v>105.67206303530494</v>
      </c>
      <c r="K252" s="74">
        <v>19.634207462561374</v>
      </c>
    </row>
    <row r="253" spans="2:11" x14ac:dyDescent="0.2">
      <c r="B253" s="131" t="s">
        <v>35</v>
      </c>
      <c r="C253" s="132"/>
      <c r="D253" s="6" t="s">
        <v>3</v>
      </c>
      <c r="E253" s="16" t="s">
        <v>2</v>
      </c>
      <c r="F253" s="18">
        <f>+F251</f>
        <v>100.748395</v>
      </c>
      <c r="G253" s="18">
        <f t="shared" ref="G253:K253" si="103">+G251</f>
        <v>101.95737574</v>
      </c>
      <c r="H253" s="18">
        <f t="shared" si="103"/>
        <v>103.18086424888</v>
      </c>
      <c r="I253" s="18">
        <f t="shared" si="103"/>
        <v>104.41903461986657</v>
      </c>
      <c r="J253" s="18">
        <f t="shared" si="103"/>
        <v>105.67206303530494</v>
      </c>
      <c r="K253" s="18">
        <f t="shared" si="103"/>
        <v>19.634207462561374</v>
      </c>
    </row>
    <row r="254" spans="2:11" ht="13.5" thickBot="1" x14ac:dyDescent="0.25">
      <c r="B254" s="133"/>
      <c r="C254" s="134"/>
      <c r="D254" s="7" t="s">
        <v>5</v>
      </c>
      <c r="E254" s="17" t="s">
        <v>2</v>
      </c>
      <c r="F254" s="19">
        <f>+F252</f>
        <v>100.748395</v>
      </c>
      <c r="G254" s="19">
        <f t="shared" ref="G254:K254" si="104">+G252</f>
        <v>101.95737574</v>
      </c>
      <c r="H254" s="19">
        <f t="shared" si="104"/>
        <v>103.18086424888</v>
      </c>
      <c r="I254" s="19">
        <f t="shared" si="104"/>
        <v>104.41903461986657</v>
      </c>
      <c r="J254" s="19">
        <f t="shared" si="104"/>
        <v>105.67206303530494</v>
      </c>
      <c r="K254" s="19">
        <f t="shared" si="104"/>
        <v>19.634207462561374</v>
      </c>
    </row>
    <row r="256" spans="2:11" ht="13.5" thickBot="1" x14ac:dyDescent="0.25"/>
    <row r="257" spans="2:11" ht="13.5" thickBot="1" x14ac:dyDescent="0.25">
      <c r="B257" s="113" t="s">
        <v>121</v>
      </c>
      <c r="C257" s="114"/>
      <c r="D257" s="114"/>
      <c r="E257" s="114"/>
      <c r="F257" s="114"/>
      <c r="G257" s="114"/>
      <c r="H257" s="114"/>
      <c r="I257" s="114"/>
      <c r="J257" s="114"/>
      <c r="K257" s="115"/>
    </row>
    <row r="258" spans="2:11" ht="13.5" thickBot="1" x14ac:dyDescent="0.25">
      <c r="B258" s="116" t="s">
        <v>0</v>
      </c>
      <c r="C258" s="117"/>
      <c r="D258" s="120" t="s">
        <v>13</v>
      </c>
      <c r="E258" s="121"/>
      <c r="F258" s="124" t="s">
        <v>12</v>
      </c>
      <c r="G258" s="125"/>
      <c r="H258" s="125"/>
      <c r="I258" s="125"/>
      <c r="J258" s="125"/>
      <c r="K258" s="126"/>
    </row>
    <row r="259" spans="2:11" ht="13.5" thickBot="1" x14ac:dyDescent="0.25">
      <c r="B259" s="118"/>
      <c r="C259" s="119"/>
      <c r="D259" s="122"/>
      <c r="E259" s="123"/>
      <c r="F259" s="10" t="s">
        <v>11</v>
      </c>
      <c r="G259" s="11">
        <f>2019+1</f>
        <v>2020</v>
      </c>
      <c r="H259" s="11">
        <f>+G259+1</f>
        <v>2021</v>
      </c>
      <c r="I259" s="11">
        <f t="shared" ref="I259" si="105">+H259+1</f>
        <v>2022</v>
      </c>
      <c r="J259" s="11">
        <f t="shared" ref="J259" si="106">+I259+1</f>
        <v>2023</v>
      </c>
      <c r="K259" s="12">
        <f t="shared" ref="K259" si="107">+J259+1</f>
        <v>2024</v>
      </c>
    </row>
    <row r="260" spans="2:11" x14ac:dyDescent="0.2">
      <c r="B260" s="127" t="s">
        <v>1</v>
      </c>
      <c r="C260" s="157" t="s">
        <v>122</v>
      </c>
      <c r="D260" s="2" t="s">
        <v>3</v>
      </c>
      <c r="E260" s="3" t="s">
        <v>2</v>
      </c>
      <c r="F260" s="20">
        <f>F251+F242</f>
        <v>108.40785868</v>
      </c>
      <c r="G260" s="20">
        <f t="shared" ref="G260:K261" si="108">G251+G242</f>
        <v>109.84662333040001</v>
      </c>
      <c r="H260" s="20">
        <f t="shared" si="108"/>
        <v>111.306789266992</v>
      </c>
      <c r="I260" s="20">
        <f t="shared" si="108"/>
        <v>112.78873738852192</v>
      </c>
      <c r="J260" s="20">
        <f t="shared" si="108"/>
        <v>114.29285688701997</v>
      </c>
      <c r="K260" s="20">
        <f t="shared" si="108"/>
        <v>28.513625129827851</v>
      </c>
    </row>
    <row r="261" spans="2:11" ht="13.5" thickBot="1" x14ac:dyDescent="0.25">
      <c r="B261" s="128"/>
      <c r="C261" s="158"/>
      <c r="D261" s="4" t="s">
        <v>8</v>
      </c>
      <c r="E261" s="5" t="s">
        <v>2</v>
      </c>
      <c r="F261" s="20">
        <f>F252+F243</f>
        <v>112.81205029600001</v>
      </c>
      <c r="G261" s="20">
        <f t="shared" si="108"/>
        <v>114.38294069488001</v>
      </c>
      <c r="H261" s="20">
        <f t="shared" si="108"/>
        <v>115.9791961524064</v>
      </c>
      <c r="I261" s="20">
        <f t="shared" si="108"/>
        <v>117.60131648049877</v>
      </c>
      <c r="J261" s="20">
        <f t="shared" si="108"/>
        <v>119.2498133517561</v>
      </c>
      <c r="K261" s="20">
        <f t="shared" si="108"/>
        <v>33.619290288506072</v>
      </c>
    </row>
    <row r="262" spans="2:11" x14ac:dyDescent="0.2">
      <c r="B262" s="131" t="s">
        <v>121</v>
      </c>
      <c r="C262" s="132"/>
      <c r="D262" s="6" t="s">
        <v>3</v>
      </c>
      <c r="E262" s="16" t="s">
        <v>2</v>
      </c>
      <c r="F262" s="18">
        <f>+F260</f>
        <v>108.40785868</v>
      </c>
      <c r="G262" s="18">
        <f t="shared" ref="G262:K262" si="109">+G260</f>
        <v>109.84662333040001</v>
      </c>
      <c r="H262" s="18">
        <f t="shared" si="109"/>
        <v>111.306789266992</v>
      </c>
      <c r="I262" s="18">
        <f t="shared" si="109"/>
        <v>112.78873738852192</v>
      </c>
      <c r="J262" s="18">
        <f t="shared" si="109"/>
        <v>114.29285688701997</v>
      </c>
      <c r="K262" s="18">
        <f t="shared" si="109"/>
        <v>28.513625129827851</v>
      </c>
    </row>
    <row r="263" spans="2:11" ht="13.5" thickBot="1" x14ac:dyDescent="0.25">
      <c r="B263" s="133"/>
      <c r="C263" s="134"/>
      <c r="D263" s="7" t="s">
        <v>5</v>
      </c>
      <c r="E263" s="17" t="s">
        <v>2</v>
      </c>
      <c r="F263" s="19">
        <f>+F261</f>
        <v>112.81205029600001</v>
      </c>
      <c r="G263" s="19">
        <f t="shared" ref="G263:K263" si="110">+G261</f>
        <v>114.38294069488001</v>
      </c>
      <c r="H263" s="19">
        <f t="shared" si="110"/>
        <v>115.9791961524064</v>
      </c>
      <c r="I263" s="19">
        <f t="shared" si="110"/>
        <v>117.60131648049877</v>
      </c>
      <c r="J263" s="19">
        <f t="shared" si="110"/>
        <v>119.2498133517561</v>
      </c>
      <c r="K263" s="19">
        <f t="shared" si="110"/>
        <v>33.619290288506072</v>
      </c>
    </row>
    <row r="265" spans="2:11" ht="13.5" thickBot="1" x14ac:dyDescent="0.25"/>
    <row r="266" spans="2:11" ht="13.5" thickBot="1" x14ac:dyDescent="0.25">
      <c r="B266" s="138" t="s">
        <v>259</v>
      </c>
      <c r="C266" s="139"/>
      <c r="D266" s="139"/>
      <c r="E266" s="139"/>
      <c r="F266" s="139"/>
      <c r="G266" s="139"/>
      <c r="H266" s="139"/>
      <c r="I266" s="139"/>
      <c r="J266" s="139"/>
      <c r="K266" s="140"/>
    </row>
    <row r="267" spans="2:11" ht="13.5" thickBot="1" x14ac:dyDescent="0.25">
      <c r="B267" s="116" t="s">
        <v>0</v>
      </c>
      <c r="C267" s="117"/>
      <c r="D267" s="120" t="s">
        <v>13</v>
      </c>
      <c r="E267" s="121"/>
      <c r="F267" s="124" t="s">
        <v>12</v>
      </c>
      <c r="G267" s="125"/>
      <c r="H267" s="125"/>
      <c r="I267" s="125"/>
      <c r="J267" s="125"/>
      <c r="K267" s="126"/>
    </row>
    <row r="268" spans="2:11" ht="13.5" thickBot="1" x14ac:dyDescent="0.25">
      <c r="B268" s="118"/>
      <c r="C268" s="119"/>
      <c r="D268" s="122"/>
      <c r="E268" s="123"/>
      <c r="F268" s="10" t="s">
        <v>11</v>
      </c>
      <c r="G268" s="11">
        <f>2019+1</f>
        <v>2020</v>
      </c>
      <c r="H268" s="11">
        <f>+G268+1</f>
        <v>2021</v>
      </c>
      <c r="I268" s="11">
        <f t="shared" ref="I268" si="111">+H268+1</f>
        <v>2022</v>
      </c>
      <c r="J268" s="11">
        <f t="shared" ref="J268" si="112">+I268+1</f>
        <v>2023</v>
      </c>
      <c r="K268" s="12">
        <f t="shared" ref="K268" si="113">+J268+1</f>
        <v>2024</v>
      </c>
    </row>
    <row r="269" spans="2:11" ht="13.5" thickBot="1" x14ac:dyDescent="0.25">
      <c r="B269" s="127" t="s">
        <v>1</v>
      </c>
      <c r="C269" s="157" t="s">
        <v>124</v>
      </c>
      <c r="D269" s="2" t="s">
        <v>3</v>
      </c>
      <c r="E269" s="3" t="s">
        <v>2</v>
      </c>
      <c r="F269" s="36">
        <v>76.191479700000002</v>
      </c>
      <c r="G269" s="39">
        <v>14.75045154</v>
      </c>
      <c r="H269" s="39">
        <v>14.927456958479999</v>
      </c>
      <c r="I269" s="39">
        <v>15.10658644198176</v>
      </c>
      <c r="J269" s="39">
        <v>15.287865479285543</v>
      </c>
      <c r="K269" s="40">
        <v>15.471319865036968</v>
      </c>
    </row>
    <row r="270" spans="2:11" ht="13.5" thickBot="1" x14ac:dyDescent="0.25">
      <c r="B270" s="128"/>
      <c r="C270" s="158"/>
      <c r="D270" s="4" t="s">
        <v>8</v>
      </c>
      <c r="E270" s="5" t="s">
        <v>2</v>
      </c>
      <c r="F270" s="25">
        <v>57.093146700000013</v>
      </c>
      <c r="G270" s="39">
        <v>14.75045154</v>
      </c>
      <c r="H270" s="39">
        <v>14.927456958479999</v>
      </c>
      <c r="I270" s="39">
        <v>15.10658644198176</v>
      </c>
      <c r="J270" s="39">
        <v>15.287865479285543</v>
      </c>
      <c r="K270" s="40">
        <v>15.471319865036968</v>
      </c>
    </row>
    <row r="271" spans="2:11" ht="13.5" thickBot="1" x14ac:dyDescent="0.25">
      <c r="B271" s="131" t="s">
        <v>123</v>
      </c>
      <c r="C271" s="132"/>
      <c r="D271" s="6" t="s">
        <v>3</v>
      </c>
      <c r="E271" s="16" t="s">
        <v>2</v>
      </c>
      <c r="F271" s="23">
        <f>+F269</f>
        <v>76.191479700000002</v>
      </c>
      <c r="G271" s="23">
        <f t="shared" ref="G271:K272" si="114">+G269</f>
        <v>14.75045154</v>
      </c>
      <c r="H271" s="23">
        <f t="shared" si="114"/>
        <v>14.927456958479999</v>
      </c>
      <c r="I271" s="23">
        <f t="shared" si="114"/>
        <v>15.10658644198176</v>
      </c>
      <c r="J271" s="23">
        <f t="shared" si="114"/>
        <v>15.287865479285543</v>
      </c>
      <c r="K271" s="23">
        <f t="shared" si="114"/>
        <v>15.471319865036968</v>
      </c>
    </row>
    <row r="272" spans="2:11" x14ac:dyDescent="0.2">
      <c r="B272" s="133"/>
      <c r="C272" s="134"/>
      <c r="D272" s="7" t="s">
        <v>5</v>
      </c>
      <c r="E272" s="17" t="s">
        <v>2</v>
      </c>
      <c r="F272" s="23">
        <f>+F270</f>
        <v>57.093146700000013</v>
      </c>
      <c r="G272" s="23">
        <f t="shared" si="114"/>
        <v>14.75045154</v>
      </c>
      <c r="H272" s="23">
        <f t="shared" si="114"/>
        <v>14.927456958479999</v>
      </c>
      <c r="I272" s="23">
        <f t="shared" si="114"/>
        <v>15.10658644198176</v>
      </c>
      <c r="J272" s="23">
        <f t="shared" si="114"/>
        <v>15.287865479285543</v>
      </c>
      <c r="K272" s="23">
        <f t="shared" si="114"/>
        <v>15.471319865036968</v>
      </c>
    </row>
    <row r="274" spans="2:11" ht="13.5" thickBot="1" x14ac:dyDescent="0.25"/>
    <row r="275" spans="2:11" ht="13.5" thickBot="1" x14ac:dyDescent="0.25">
      <c r="B275" s="138" t="s">
        <v>125</v>
      </c>
      <c r="C275" s="139"/>
      <c r="D275" s="139"/>
      <c r="E275" s="139"/>
      <c r="F275" s="139"/>
      <c r="G275" s="139"/>
      <c r="H275" s="139"/>
      <c r="I275" s="139"/>
      <c r="J275" s="139"/>
      <c r="K275" s="140"/>
    </row>
    <row r="276" spans="2:11" ht="13.5" thickBot="1" x14ac:dyDescent="0.25">
      <c r="B276" s="116" t="s">
        <v>0</v>
      </c>
      <c r="C276" s="117"/>
      <c r="D276" s="120" t="s">
        <v>13</v>
      </c>
      <c r="E276" s="121"/>
      <c r="F276" s="124" t="s">
        <v>12</v>
      </c>
      <c r="G276" s="125"/>
      <c r="H276" s="125"/>
      <c r="I276" s="125"/>
      <c r="J276" s="125"/>
      <c r="K276" s="126"/>
    </row>
    <row r="277" spans="2:11" ht="13.5" thickBot="1" x14ac:dyDescent="0.25">
      <c r="B277" s="118"/>
      <c r="C277" s="119"/>
      <c r="D277" s="122"/>
      <c r="E277" s="123"/>
      <c r="F277" s="10" t="s">
        <v>11</v>
      </c>
      <c r="G277" s="11">
        <f>2019+1</f>
        <v>2020</v>
      </c>
      <c r="H277" s="11">
        <f>+G277+1</f>
        <v>2021</v>
      </c>
      <c r="I277" s="11">
        <f t="shared" ref="I277" si="115">+H277+1</f>
        <v>2022</v>
      </c>
      <c r="J277" s="11">
        <f t="shared" ref="J277" si="116">+I277+1</f>
        <v>2023</v>
      </c>
      <c r="K277" s="12">
        <f t="shared" ref="K277" si="117">+J277+1</f>
        <v>2024</v>
      </c>
    </row>
    <row r="278" spans="2:11" x14ac:dyDescent="0.2">
      <c r="B278" s="127" t="s">
        <v>1</v>
      </c>
      <c r="C278" s="157" t="s">
        <v>126</v>
      </c>
      <c r="D278" s="2" t="s">
        <v>3</v>
      </c>
      <c r="E278" s="3" t="s">
        <v>2</v>
      </c>
      <c r="F278" s="28">
        <v>2.2697898643200003</v>
      </c>
      <c r="G278" s="28">
        <v>2.2970273426918402</v>
      </c>
      <c r="H278" s="28">
        <v>2.3245916708041419</v>
      </c>
      <c r="I278" s="28">
        <v>2.3524867708537913</v>
      </c>
      <c r="J278" s="28">
        <v>2.3807166121040373</v>
      </c>
      <c r="K278" s="28">
        <v>2.4092852114492858</v>
      </c>
    </row>
    <row r="279" spans="2:11" ht="24.75" customHeight="1" thickBot="1" x14ac:dyDescent="0.25">
      <c r="B279" s="128"/>
      <c r="C279" s="158"/>
      <c r="D279" s="4" t="s">
        <v>8</v>
      </c>
      <c r="E279" s="5" t="s">
        <v>2</v>
      </c>
      <c r="F279" s="28">
        <v>2.2697898643200003</v>
      </c>
      <c r="G279" s="28">
        <v>2.2970273426918402</v>
      </c>
      <c r="H279" s="28">
        <v>2.3245916708041419</v>
      </c>
      <c r="I279" s="28">
        <v>2.3524867708537913</v>
      </c>
      <c r="J279" s="28">
        <v>2.3807166121040373</v>
      </c>
      <c r="K279" s="28">
        <v>2.4092852114492858</v>
      </c>
    </row>
    <row r="280" spans="2:11" x14ac:dyDescent="0.2">
      <c r="B280" s="131" t="s">
        <v>125</v>
      </c>
      <c r="C280" s="132"/>
      <c r="D280" s="6" t="s">
        <v>3</v>
      </c>
      <c r="E280" s="16" t="s">
        <v>2</v>
      </c>
      <c r="F280" s="29">
        <f>+F278</f>
        <v>2.2697898643200003</v>
      </c>
      <c r="G280" s="29">
        <f t="shared" ref="G280:K280" si="118">+G278</f>
        <v>2.2970273426918402</v>
      </c>
      <c r="H280" s="29">
        <f t="shared" si="118"/>
        <v>2.3245916708041419</v>
      </c>
      <c r="I280" s="29">
        <f t="shared" si="118"/>
        <v>2.3524867708537913</v>
      </c>
      <c r="J280" s="29">
        <f t="shared" si="118"/>
        <v>2.3807166121040373</v>
      </c>
      <c r="K280" s="29">
        <f t="shared" si="118"/>
        <v>2.4092852114492858</v>
      </c>
    </row>
    <row r="281" spans="2:11" ht="13.5" thickBot="1" x14ac:dyDescent="0.25">
      <c r="B281" s="133"/>
      <c r="C281" s="134"/>
      <c r="D281" s="7" t="s">
        <v>5</v>
      </c>
      <c r="E281" s="17" t="s">
        <v>2</v>
      </c>
      <c r="F281" s="24">
        <f>+F279</f>
        <v>2.2697898643200003</v>
      </c>
      <c r="G281" s="24">
        <f t="shared" ref="G281:K281" si="119">+G279</f>
        <v>2.2970273426918402</v>
      </c>
      <c r="H281" s="24">
        <f t="shared" si="119"/>
        <v>2.3245916708041419</v>
      </c>
      <c r="I281" s="24">
        <f t="shared" si="119"/>
        <v>2.3524867708537913</v>
      </c>
      <c r="J281" s="24">
        <f t="shared" si="119"/>
        <v>2.3807166121040373</v>
      </c>
      <c r="K281" s="24">
        <f t="shared" si="119"/>
        <v>2.4092852114492858</v>
      </c>
    </row>
    <row r="283" spans="2:11" ht="13.5" thickBot="1" x14ac:dyDescent="0.25"/>
    <row r="284" spans="2:11" ht="13.5" thickBot="1" x14ac:dyDescent="0.25">
      <c r="B284" s="113" t="s">
        <v>246</v>
      </c>
      <c r="C284" s="114"/>
      <c r="D284" s="114"/>
      <c r="E284" s="114"/>
      <c r="F284" s="114"/>
      <c r="G284" s="114"/>
      <c r="H284" s="114"/>
      <c r="I284" s="114"/>
      <c r="J284" s="114"/>
      <c r="K284" s="115"/>
    </row>
    <row r="285" spans="2:11" ht="13.5" thickBot="1" x14ac:dyDescent="0.25">
      <c r="B285" s="116" t="s">
        <v>0</v>
      </c>
      <c r="C285" s="117"/>
      <c r="D285" s="120" t="s">
        <v>13</v>
      </c>
      <c r="E285" s="121"/>
      <c r="F285" s="124" t="s">
        <v>12</v>
      </c>
      <c r="G285" s="125"/>
      <c r="H285" s="125"/>
      <c r="I285" s="125"/>
      <c r="J285" s="125"/>
      <c r="K285" s="126"/>
    </row>
    <row r="286" spans="2:11" ht="13.5" thickBot="1" x14ac:dyDescent="0.25">
      <c r="B286" s="118"/>
      <c r="C286" s="119"/>
      <c r="D286" s="122"/>
      <c r="E286" s="123"/>
      <c r="F286" s="10" t="s">
        <v>11</v>
      </c>
      <c r="G286" s="11">
        <f>2019+1</f>
        <v>2020</v>
      </c>
      <c r="H286" s="11">
        <f>+G286+1</f>
        <v>2021</v>
      </c>
      <c r="I286" s="11">
        <f t="shared" ref="I286" si="120">+H286+1</f>
        <v>2022</v>
      </c>
      <c r="J286" s="11">
        <f t="shared" ref="J286" si="121">+I286+1</f>
        <v>2023</v>
      </c>
      <c r="K286" s="12">
        <f t="shared" ref="K286" si="122">+J286+1</f>
        <v>2024</v>
      </c>
    </row>
    <row r="287" spans="2:11" hidden="1" x14ac:dyDescent="0.2">
      <c r="B287" s="127" t="s">
        <v>1</v>
      </c>
      <c r="C287" s="157" t="s">
        <v>127</v>
      </c>
      <c r="D287" s="2" t="s">
        <v>3</v>
      </c>
      <c r="E287" s="3" t="s">
        <v>2</v>
      </c>
      <c r="F287" s="20">
        <f>+F278+F269</f>
        <v>78.461269564320006</v>
      </c>
      <c r="G287" s="20">
        <f t="shared" ref="G287:K287" si="123">+G278+G269</f>
        <v>17.047478882691841</v>
      </c>
      <c r="H287" s="20">
        <f t="shared" si="123"/>
        <v>17.25204862928414</v>
      </c>
      <c r="I287" s="20">
        <f t="shared" si="123"/>
        <v>17.459073212835552</v>
      </c>
      <c r="J287" s="20">
        <f t="shared" si="123"/>
        <v>17.668582091389581</v>
      </c>
      <c r="K287" s="20">
        <f t="shared" si="123"/>
        <v>17.880605076486255</v>
      </c>
    </row>
    <row r="288" spans="2:11" ht="13.5" hidden="1" thickBot="1" x14ac:dyDescent="0.25">
      <c r="B288" s="128"/>
      <c r="C288" s="158"/>
      <c r="D288" s="4" t="s">
        <v>8</v>
      </c>
      <c r="E288" s="5" t="s">
        <v>2</v>
      </c>
      <c r="F288" s="20">
        <f>+F279+F270</f>
        <v>59.362936564320016</v>
      </c>
      <c r="G288" s="20">
        <f t="shared" ref="G288:K288" si="124">+G279+G270</f>
        <v>17.047478882691841</v>
      </c>
      <c r="H288" s="20">
        <f t="shared" si="124"/>
        <v>17.25204862928414</v>
      </c>
      <c r="I288" s="20">
        <f t="shared" si="124"/>
        <v>17.459073212835552</v>
      </c>
      <c r="J288" s="20">
        <f t="shared" si="124"/>
        <v>17.668582091389581</v>
      </c>
      <c r="K288" s="20">
        <f t="shared" si="124"/>
        <v>17.880605076486255</v>
      </c>
    </row>
    <row r="289" spans="2:11" x14ac:dyDescent="0.2">
      <c r="B289" s="131" t="s">
        <v>246</v>
      </c>
      <c r="C289" s="132"/>
      <c r="D289" s="6" t="s">
        <v>3</v>
      </c>
      <c r="E289" s="16" t="s">
        <v>2</v>
      </c>
      <c r="F289" s="18">
        <f>+F287</f>
        <v>78.461269564320006</v>
      </c>
      <c r="G289" s="18">
        <f t="shared" ref="G289:K289" si="125">+G287</f>
        <v>17.047478882691841</v>
      </c>
      <c r="H289" s="18">
        <f t="shared" si="125"/>
        <v>17.25204862928414</v>
      </c>
      <c r="I289" s="18">
        <f t="shared" si="125"/>
        <v>17.459073212835552</v>
      </c>
      <c r="J289" s="18">
        <f t="shared" si="125"/>
        <v>17.668582091389581</v>
      </c>
      <c r="K289" s="18">
        <f t="shared" si="125"/>
        <v>17.880605076486255</v>
      </c>
    </row>
    <row r="290" spans="2:11" ht="13.5" thickBot="1" x14ac:dyDescent="0.25">
      <c r="B290" s="133"/>
      <c r="C290" s="134"/>
      <c r="D290" s="7" t="s">
        <v>5</v>
      </c>
      <c r="E290" s="17" t="s">
        <v>2</v>
      </c>
      <c r="F290" s="19">
        <f>+F288</f>
        <v>59.362936564320016</v>
      </c>
      <c r="G290" s="19">
        <f t="shared" ref="G290:K290" si="126">+G288</f>
        <v>17.047478882691841</v>
      </c>
      <c r="H290" s="19">
        <f t="shared" si="126"/>
        <v>17.25204862928414</v>
      </c>
      <c r="I290" s="19">
        <f t="shared" si="126"/>
        <v>17.459073212835552</v>
      </c>
      <c r="J290" s="19">
        <f t="shared" si="126"/>
        <v>17.668582091389581</v>
      </c>
      <c r="K290" s="19">
        <f t="shared" si="126"/>
        <v>17.880605076486255</v>
      </c>
    </row>
    <row r="292" spans="2:11" ht="13.5" thickBot="1" x14ac:dyDescent="0.25"/>
    <row r="293" spans="2:11" ht="13.5" thickBot="1" x14ac:dyDescent="0.25">
      <c r="B293" s="138" t="s">
        <v>36</v>
      </c>
      <c r="C293" s="139"/>
      <c r="D293" s="139"/>
      <c r="E293" s="139"/>
      <c r="F293" s="139"/>
      <c r="G293" s="139"/>
      <c r="H293" s="139"/>
      <c r="I293" s="139"/>
      <c r="J293" s="139"/>
      <c r="K293" s="140"/>
    </row>
    <row r="294" spans="2:11" ht="13.5" thickBot="1" x14ac:dyDescent="0.25">
      <c r="B294" s="116" t="s">
        <v>0</v>
      </c>
      <c r="C294" s="117"/>
      <c r="D294" s="120" t="s">
        <v>13</v>
      </c>
      <c r="E294" s="121"/>
      <c r="F294" s="124" t="s">
        <v>12</v>
      </c>
      <c r="G294" s="125"/>
      <c r="H294" s="125"/>
      <c r="I294" s="125"/>
      <c r="J294" s="125"/>
      <c r="K294" s="126"/>
    </row>
    <row r="295" spans="2:11" ht="13.5" thickBot="1" x14ac:dyDescent="0.25">
      <c r="B295" s="118"/>
      <c r="C295" s="119"/>
      <c r="D295" s="122"/>
      <c r="E295" s="123"/>
      <c r="F295" s="10" t="s">
        <v>11</v>
      </c>
      <c r="G295" s="11">
        <f>2019+1</f>
        <v>2020</v>
      </c>
      <c r="H295" s="11">
        <f>+G295+1</f>
        <v>2021</v>
      </c>
      <c r="I295" s="11">
        <f t="shared" ref="I295" si="127">+H295+1</f>
        <v>2022</v>
      </c>
      <c r="J295" s="11">
        <f t="shared" ref="J295" si="128">+I295+1</f>
        <v>2023</v>
      </c>
      <c r="K295" s="12">
        <f t="shared" ref="K295" si="129">+J295+1</f>
        <v>2024</v>
      </c>
    </row>
    <row r="296" spans="2:11" ht="13.5" thickBot="1" x14ac:dyDescent="0.25">
      <c r="B296" s="145" t="s">
        <v>1</v>
      </c>
      <c r="C296" s="182" t="s">
        <v>263</v>
      </c>
      <c r="D296" s="2" t="s">
        <v>3</v>
      </c>
      <c r="E296" s="3" t="s">
        <v>2</v>
      </c>
      <c r="F296" s="25">
        <v>13.731299999999999</v>
      </c>
      <c r="G296" s="39">
        <v>13.8960756</v>
      </c>
      <c r="H296" s="39">
        <v>14.062828507199997</v>
      </c>
      <c r="I296" s="39">
        <v>14.231582449286398</v>
      </c>
      <c r="J296" s="39">
        <v>14.402361438677836</v>
      </c>
      <c r="K296" s="40">
        <v>14.57518977594197</v>
      </c>
    </row>
    <row r="297" spans="2:11" ht="27" customHeight="1" thickBot="1" x14ac:dyDescent="0.25">
      <c r="B297" s="146"/>
      <c r="C297" s="183"/>
      <c r="D297" s="4" t="s">
        <v>8</v>
      </c>
      <c r="E297" s="5" t="s">
        <v>2</v>
      </c>
      <c r="F297" s="25">
        <v>13.731299999999999</v>
      </c>
      <c r="G297" s="39">
        <v>13.8960756</v>
      </c>
      <c r="H297" s="39">
        <v>14.062828507199997</v>
      </c>
      <c r="I297" s="39">
        <v>14.231582449286398</v>
      </c>
      <c r="J297" s="39">
        <v>14.402361438677836</v>
      </c>
      <c r="K297" s="40">
        <v>14.57518977594197</v>
      </c>
    </row>
    <row r="298" spans="2:11" ht="13.5" thickBot="1" x14ac:dyDescent="0.25">
      <c r="B298" s="145" t="s">
        <v>4</v>
      </c>
      <c r="C298" s="202" t="s">
        <v>262</v>
      </c>
      <c r="D298" s="2" t="s">
        <v>3</v>
      </c>
      <c r="E298" s="3" t="s">
        <v>2</v>
      </c>
      <c r="F298" s="25">
        <v>35.656813499999998</v>
      </c>
      <c r="G298" s="26">
        <v>7.8329984039999987</v>
      </c>
      <c r="H298" s="26">
        <v>7.9269943848479976</v>
      </c>
      <c r="I298" s="26">
        <v>8.0221183174661768</v>
      </c>
      <c r="J298" s="26">
        <v>8.1183837372757708</v>
      </c>
      <c r="K298" s="27">
        <v>8.2158043421230769</v>
      </c>
    </row>
    <row r="299" spans="2:11" ht="24.75" customHeight="1" thickBot="1" x14ac:dyDescent="0.25">
      <c r="B299" s="146"/>
      <c r="C299" s="203"/>
      <c r="D299" s="4" t="s">
        <v>8</v>
      </c>
      <c r="E299" s="5" t="s">
        <v>2</v>
      </c>
      <c r="F299" s="25">
        <v>35.656813499999998</v>
      </c>
      <c r="G299" s="26">
        <v>7.8329984039999987</v>
      </c>
      <c r="H299" s="26">
        <v>7.9269943848479976</v>
      </c>
      <c r="I299" s="26">
        <v>8.0221183174661768</v>
      </c>
      <c r="J299" s="26">
        <v>8.1183837372757708</v>
      </c>
      <c r="K299" s="27">
        <v>8.2158043421230769</v>
      </c>
    </row>
    <row r="300" spans="2:11" ht="13.5" thickBot="1" x14ac:dyDescent="0.25">
      <c r="B300" s="131" t="s">
        <v>36</v>
      </c>
      <c r="C300" s="132"/>
      <c r="D300" s="6" t="s">
        <v>3</v>
      </c>
      <c r="E300" s="16" t="s">
        <v>2</v>
      </c>
      <c r="F300" s="23">
        <f>+F296+F298</f>
        <v>49.388113499999996</v>
      </c>
      <c r="G300" s="23">
        <f t="shared" ref="G300:K301" si="130">+G296+G298</f>
        <v>21.729074003999997</v>
      </c>
      <c r="H300" s="23">
        <f t="shared" si="130"/>
        <v>21.989822892047997</v>
      </c>
      <c r="I300" s="23">
        <f t="shared" si="130"/>
        <v>22.253700766752573</v>
      </c>
      <c r="J300" s="23">
        <f t="shared" si="130"/>
        <v>22.520745175953607</v>
      </c>
      <c r="K300" s="23">
        <f t="shared" si="130"/>
        <v>22.790994118065047</v>
      </c>
    </row>
    <row r="301" spans="2:11" ht="23.25" customHeight="1" x14ac:dyDescent="0.2">
      <c r="B301" s="133"/>
      <c r="C301" s="134"/>
      <c r="D301" s="7" t="s">
        <v>5</v>
      </c>
      <c r="E301" s="17" t="s">
        <v>2</v>
      </c>
      <c r="F301" s="23">
        <f>+F297+F299</f>
        <v>49.388113499999996</v>
      </c>
      <c r="G301" s="23">
        <f>+G297+G299</f>
        <v>21.729074003999997</v>
      </c>
      <c r="H301" s="23">
        <f t="shared" si="130"/>
        <v>21.989822892047997</v>
      </c>
      <c r="I301" s="23">
        <f t="shared" si="130"/>
        <v>22.253700766752573</v>
      </c>
      <c r="J301" s="23">
        <f t="shared" si="130"/>
        <v>22.520745175953607</v>
      </c>
      <c r="K301" s="23">
        <f t="shared" si="130"/>
        <v>22.790994118065047</v>
      </c>
    </row>
    <row r="303" spans="2:11" ht="13.5" thickBot="1" x14ac:dyDescent="0.25"/>
    <row r="304" spans="2:11" ht="13.5" thickBot="1" x14ac:dyDescent="0.25">
      <c r="B304" s="138" t="s">
        <v>37</v>
      </c>
      <c r="C304" s="139"/>
      <c r="D304" s="139"/>
      <c r="E304" s="139"/>
      <c r="F304" s="139"/>
      <c r="G304" s="139"/>
      <c r="H304" s="139"/>
      <c r="I304" s="139"/>
      <c r="J304" s="139"/>
      <c r="K304" s="140"/>
    </row>
    <row r="305" spans="2:11" ht="13.5" thickBot="1" x14ac:dyDescent="0.25">
      <c r="B305" s="116" t="s">
        <v>0</v>
      </c>
      <c r="C305" s="117"/>
      <c r="D305" s="120" t="s">
        <v>13</v>
      </c>
      <c r="E305" s="121"/>
      <c r="F305" s="124" t="s">
        <v>12</v>
      </c>
      <c r="G305" s="125"/>
      <c r="H305" s="125"/>
      <c r="I305" s="125"/>
      <c r="J305" s="125"/>
      <c r="K305" s="126"/>
    </row>
    <row r="306" spans="2:11" ht="13.5" thickBot="1" x14ac:dyDescent="0.25">
      <c r="B306" s="118"/>
      <c r="C306" s="119"/>
      <c r="D306" s="122"/>
      <c r="E306" s="123"/>
      <c r="F306" s="10" t="s">
        <v>11</v>
      </c>
      <c r="G306" s="11">
        <f>2019+1</f>
        <v>2020</v>
      </c>
      <c r="H306" s="11">
        <f>+G306+1</f>
        <v>2021</v>
      </c>
      <c r="I306" s="11">
        <f t="shared" ref="I306" si="131">+H306+1</f>
        <v>2022</v>
      </c>
      <c r="J306" s="11">
        <f t="shared" ref="J306" si="132">+I306+1</f>
        <v>2023</v>
      </c>
      <c r="K306" s="12">
        <f t="shared" ref="K306" si="133">+J306+1</f>
        <v>2024</v>
      </c>
    </row>
    <row r="307" spans="2:11" ht="12.75" customHeight="1" x14ac:dyDescent="0.2">
      <c r="B307" s="208" t="s">
        <v>1</v>
      </c>
      <c r="C307" s="209"/>
      <c r="D307" s="2" t="s">
        <v>3</v>
      </c>
      <c r="E307" s="3" t="s">
        <v>2</v>
      </c>
      <c r="F307" s="67">
        <v>7.6832500000000001</v>
      </c>
      <c r="G307" s="67">
        <v>7.7754490000000009</v>
      </c>
      <c r="H307" s="67">
        <v>7.8687543880000002</v>
      </c>
      <c r="I307" s="67">
        <v>7.9631794406559999</v>
      </c>
      <c r="J307" s="67">
        <v>8.0587375939438726</v>
      </c>
      <c r="K307" s="67">
        <v>8.1554424450712002</v>
      </c>
    </row>
    <row r="308" spans="2:11" ht="15.75" customHeight="1" thickBot="1" x14ac:dyDescent="0.25">
      <c r="B308" s="210"/>
      <c r="C308" s="211"/>
      <c r="D308" s="4" t="s">
        <v>8</v>
      </c>
      <c r="E308" s="5" t="s">
        <v>2</v>
      </c>
      <c r="F308" s="67">
        <v>7.6832500000000001</v>
      </c>
      <c r="G308" s="67">
        <v>7.7754490000000009</v>
      </c>
      <c r="H308" s="67">
        <v>7.8687543880000002</v>
      </c>
      <c r="I308" s="67">
        <v>7.9631794406559999</v>
      </c>
      <c r="J308" s="67">
        <v>8.0587375939438726</v>
      </c>
      <c r="K308" s="67">
        <v>8.1554424450712002</v>
      </c>
    </row>
    <row r="309" spans="2:11" x14ac:dyDescent="0.2">
      <c r="B309" s="131" t="s">
        <v>37</v>
      </c>
      <c r="C309" s="132"/>
      <c r="D309" s="6" t="s">
        <v>3</v>
      </c>
      <c r="E309" s="16" t="s">
        <v>2</v>
      </c>
      <c r="F309" s="67">
        <v>7.6832500000000001</v>
      </c>
      <c r="G309" s="67">
        <v>7.7754490000000009</v>
      </c>
      <c r="H309" s="67">
        <v>7.8687543880000002</v>
      </c>
      <c r="I309" s="67">
        <v>7.9631794406559999</v>
      </c>
      <c r="J309" s="67">
        <v>8.0587375939438726</v>
      </c>
      <c r="K309" s="67">
        <v>8.1554424450712002</v>
      </c>
    </row>
    <row r="310" spans="2:11" x14ac:dyDescent="0.2">
      <c r="B310" s="133"/>
      <c r="C310" s="134"/>
      <c r="D310" s="7" t="s">
        <v>5</v>
      </c>
      <c r="E310" s="17" t="s">
        <v>2</v>
      </c>
      <c r="F310" s="67">
        <v>7.6832500000000001</v>
      </c>
      <c r="G310" s="67">
        <v>7.7754490000000009</v>
      </c>
      <c r="H310" s="67">
        <v>7.8687543880000002</v>
      </c>
      <c r="I310" s="67">
        <v>7.9631794406559999</v>
      </c>
      <c r="J310" s="67">
        <v>8.0587375939438726</v>
      </c>
      <c r="K310" s="67">
        <v>8.1554424450712002</v>
      </c>
    </row>
    <row r="312" spans="2:11" ht="13.5" thickBot="1" x14ac:dyDescent="0.25"/>
    <row r="313" spans="2:11" ht="13.5" thickBot="1" x14ac:dyDescent="0.25">
      <c r="B313" s="138" t="s">
        <v>38</v>
      </c>
      <c r="C313" s="139"/>
      <c r="D313" s="139"/>
      <c r="E313" s="139"/>
      <c r="F313" s="139"/>
      <c r="G313" s="139"/>
      <c r="H313" s="139"/>
      <c r="I313" s="139"/>
      <c r="J313" s="139"/>
      <c r="K313" s="140"/>
    </row>
    <row r="314" spans="2:11" ht="13.5" thickBot="1" x14ac:dyDescent="0.25">
      <c r="B314" s="116" t="s">
        <v>0</v>
      </c>
      <c r="C314" s="117"/>
      <c r="D314" s="120" t="s">
        <v>13</v>
      </c>
      <c r="E314" s="121"/>
      <c r="F314" s="124" t="s">
        <v>12</v>
      </c>
      <c r="G314" s="125"/>
      <c r="H314" s="125"/>
      <c r="I314" s="125"/>
      <c r="J314" s="125"/>
      <c r="K314" s="126"/>
    </row>
    <row r="315" spans="2:11" ht="13.5" thickBot="1" x14ac:dyDescent="0.25">
      <c r="B315" s="118"/>
      <c r="C315" s="119"/>
      <c r="D315" s="122"/>
      <c r="E315" s="123"/>
      <c r="F315" s="10" t="s">
        <v>11</v>
      </c>
      <c r="G315" s="11">
        <f>2019+1</f>
        <v>2020</v>
      </c>
      <c r="H315" s="11">
        <f>+G315+1</f>
        <v>2021</v>
      </c>
      <c r="I315" s="11">
        <f t="shared" ref="I315" si="134">+H315+1</f>
        <v>2022</v>
      </c>
      <c r="J315" s="11">
        <f t="shared" ref="J315" si="135">+I315+1</f>
        <v>2023</v>
      </c>
      <c r="K315" s="12">
        <f t="shared" ref="K315" si="136">+J315+1</f>
        <v>2024</v>
      </c>
    </row>
    <row r="316" spans="2:11" ht="12.75" customHeight="1" x14ac:dyDescent="0.2">
      <c r="B316" s="208" t="s">
        <v>1</v>
      </c>
      <c r="C316" s="209"/>
      <c r="D316" s="2" t="s">
        <v>3</v>
      </c>
      <c r="E316" s="3" t="s">
        <v>2</v>
      </c>
      <c r="F316" s="67">
        <v>13.851750000000003</v>
      </c>
      <c r="G316" s="67">
        <v>14.017970999999999</v>
      </c>
      <c r="H316" s="67">
        <v>14.186186651999998</v>
      </c>
      <c r="I316" s="67">
        <v>14.356420891823999</v>
      </c>
      <c r="J316" s="67">
        <v>14.528697942525888</v>
      </c>
      <c r="K316" s="67">
        <v>14.703042317836196</v>
      </c>
    </row>
    <row r="317" spans="2:11" ht="15.75" customHeight="1" thickBot="1" x14ac:dyDescent="0.25">
      <c r="B317" s="210"/>
      <c r="C317" s="211"/>
      <c r="D317" s="4" t="s">
        <v>8</v>
      </c>
      <c r="E317" s="5" t="s">
        <v>2</v>
      </c>
      <c r="F317" s="67">
        <v>13.851750000000003</v>
      </c>
      <c r="G317" s="67">
        <v>14.017970999999999</v>
      </c>
      <c r="H317" s="67">
        <v>14.186186651999998</v>
      </c>
      <c r="I317" s="67">
        <v>14.356420891823999</v>
      </c>
      <c r="J317" s="67">
        <v>14.528697942525888</v>
      </c>
      <c r="K317" s="67">
        <v>14.703042317836196</v>
      </c>
    </row>
    <row r="318" spans="2:11" x14ac:dyDescent="0.2">
      <c r="B318" s="131" t="s">
        <v>38</v>
      </c>
      <c r="C318" s="132"/>
      <c r="D318" s="6" t="s">
        <v>3</v>
      </c>
      <c r="E318" s="16" t="s">
        <v>2</v>
      </c>
      <c r="F318" s="67">
        <v>13.851750000000003</v>
      </c>
      <c r="G318" s="67">
        <v>14.017970999999999</v>
      </c>
      <c r="H318" s="67">
        <v>14.186186651999998</v>
      </c>
      <c r="I318" s="67">
        <v>14.356420891823999</v>
      </c>
      <c r="J318" s="67">
        <v>14.528697942525888</v>
      </c>
      <c r="K318" s="67">
        <v>14.703042317836196</v>
      </c>
    </row>
    <row r="319" spans="2:11" x14ac:dyDescent="0.2">
      <c r="B319" s="133"/>
      <c r="C319" s="134"/>
      <c r="D319" s="7" t="s">
        <v>5</v>
      </c>
      <c r="E319" s="17" t="s">
        <v>2</v>
      </c>
      <c r="F319" s="67">
        <v>13.851750000000003</v>
      </c>
      <c r="G319" s="67">
        <v>14.017970999999999</v>
      </c>
      <c r="H319" s="67">
        <v>14.186186651999998</v>
      </c>
      <c r="I319" s="67">
        <v>14.356420891823999</v>
      </c>
      <c r="J319" s="67">
        <v>14.528697942525888</v>
      </c>
      <c r="K319" s="67">
        <v>14.703042317836196</v>
      </c>
    </row>
    <row r="321" spans="2:11" ht="13.5" thickBot="1" x14ac:dyDescent="0.25"/>
    <row r="322" spans="2:11" ht="13.5" thickBot="1" x14ac:dyDescent="0.25">
      <c r="B322" s="113" t="s">
        <v>128</v>
      </c>
      <c r="C322" s="114"/>
      <c r="D322" s="114"/>
      <c r="E322" s="114"/>
      <c r="F322" s="114"/>
      <c r="G322" s="114"/>
      <c r="H322" s="114"/>
      <c r="I322" s="114"/>
      <c r="J322" s="114"/>
      <c r="K322" s="115"/>
    </row>
    <row r="323" spans="2:11" ht="13.5" thickBot="1" x14ac:dyDescent="0.25">
      <c r="B323" s="116" t="s">
        <v>0</v>
      </c>
      <c r="C323" s="117"/>
      <c r="D323" s="120" t="s">
        <v>13</v>
      </c>
      <c r="E323" s="121"/>
      <c r="F323" s="124" t="s">
        <v>12</v>
      </c>
      <c r="G323" s="125"/>
      <c r="H323" s="125"/>
      <c r="I323" s="125"/>
      <c r="J323" s="125"/>
      <c r="K323" s="126"/>
    </row>
    <row r="324" spans="2:11" ht="13.5" thickBot="1" x14ac:dyDescent="0.25">
      <c r="B324" s="118"/>
      <c r="C324" s="119"/>
      <c r="D324" s="122"/>
      <c r="E324" s="123"/>
      <c r="F324" s="10" t="s">
        <v>11</v>
      </c>
      <c r="G324" s="11">
        <f>2019+1</f>
        <v>2020</v>
      </c>
      <c r="H324" s="11">
        <f>+G324+1</f>
        <v>2021</v>
      </c>
      <c r="I324" s="11">
        <f t="shared" ref="I324" si="137">+H324+1</f>
        <v>2022</v>
      </c>
      <c r="J324" s="11">
        <f t="shared" ref="J324" si="138">+I324+1</f>
        <v>2023</v>
      </c>
      <c r="K324" s="12">
        <f t="shared" ref="K324" si="139">+J324+1</f>
        <v>2024</v>
      </c>
    </row>
    <row r="325" spans="2:11" ht="12.75" customHeight="1" x14ac:dyDescent="0.2">
      <c r="B325" s="141" t="s">
        <v>129</v>
      </c>
      <c r="C325" s="142"/>
      <c r="D325" s="2" t="s">
        <v>3</v>
      </c>
      <c r="E325" s="3" t="s">
        <v>2</v>
      </c>
      <c r="F325" s="20">
        <f>F318+F309+F300</f>
        <v>70.923113499999999</v>
      </c>
      <c r="G325" s="20">
        <f t="shared" ref="G325:K326" si="140">G318+G309+G300</f>
        <v>43.522494003999995</v>
      </c>
      <c r="H325" s="20">
        <f t="shared" si="140"/>
        <v>44.044763932047999</v>
      </c>
      <c r="I325" s="20">
        <f t="shared" si="140"/>
        <v>44.573301099232573</v>
      </c>
      <c r="J325" s="20">
        <f t="shared" si="140"/>
        <v>45.108180712423369</v>
      </c>
      <c r="K325" s="20">
        <f t="shared" si="140"/>
        <v>45.649478880972438</v>
      </c>
    </row>
    <row r="326" spans="2:11" ht="15.75" customHeight="1" thickBot="1" x14ac:dyDescent="0.25">
      <c r="B326" s="143"/>
      <c r="C326" s="144"/>
      <c r="D326" s="4" t="s">
        <v>8</v>
      </c>
      <c r="E326" s="5" t="s">
        <v>2</v>
      </c>
      <c r="F326" s="20">
        <f>F319+F310+F301</f>
        <v>70.923113499999999</v>
      </c>
      <c r="G326" s="20">
        <f t="shared" si="140"/>
        <v>43.522494003999995</v>
      </c>
      <c r="H326" s="20">
        <f t="shared" si="140"/>
        <v>44.044763932047999</v>
      </c>
      <c r="I326" s="20">
        <f t="shared" si="140"/>
        <v>44.573301099232573</v>
      </c>
      <c r="J326" s="20">
        <f t="shared" si="140"/>
        <v>45.108180712423369</v>
      </c>
      <c r="K326" s="20">
        <f t="shared" si="140"/>
        <v>45.649478880972438</v>
      </c>
    </row>
    <row r="327" spans="2:11" x14ac:dyDescent="0.2">
      <c r="B327" s="131" t="s">
        <v>128</v>
      </c>
      <c r="C327" s="132"/>
      <c r="D327" s="6" t="s">
        <v>3</v>
      </c>
      <c r="E327" s="16" t="s">
        <v>2</v>
      </c>
      <c r="F327" s="20">
        <v>70.923113499999999</v>
      </c>
      <c r="G327" s="20">
        <v>32.177737884160003</v>
      </c>
      <c r="H327" s="20">
        <v>32.563870738769921</v>
      </c>
      <c r="I327" s="20">
        <v>32.954637187635157</v>
      </c>
      <c r="J327" s="20">
        <v>33.350092833886784</v>
      </c>
      <c r="K327" s="20">
        <v>33.750293947893418</v>
      </c>
    </row>
    <row r="328" spans="2:11" x14ac:dyDescent="0.2">
      <c r="B328" s="133"/>
      <c r="C328" s="134"/>
      <c r="D328" s="7" t="s">
        <v>5</v>
      </c>
      <c r="E328" s="17" t="s">
        <v>2</v>
      </c>
      <c r="F328" s="20">
        <v>70.923113499999999</v>
      </c>
      <c r="G328" s="20">
        <v>32.177737884160003</v>
      </c>
      <c r="H328" s="20">
        <v>32.563870738769921</v>
      </c>
      <c r="I328" s="20">
        <v>32.954637187635157</v>
      </c>
      <c r="J328" s="20">
        <v>33.350092833886784</v>
      </c>
      <c r="K328" s="20">
        <v>33.750293947893418</v>
      </c>
    </row>
    <row r="330" spans="2:11" ht="13.5" thickBot="1" x14ac:dyDescent="0.25"/>
    <row r="331" spans="2:11" ht="13.5" thickBot="1" x14ac:dyDescent="0.25">
      <c r="B331" s="138" t="s">
        <v>247</v>
      </c>
      <c r="C331" s="139"/>
      <c r="D331" s="139"/>
      <c r="E331" s="139"/>
      <c r="F331" s="139"/>
      <c r="G331" s="139"/>
      <c r="H331" s="139"/>
      <c r="I331" s="139"/>
      <c r="J331" s="139"/>
      <c r="K331" s="140"/>
    </row>
    <row r="332" spans="2:11" ht="13.5" thickBot="1" x14ac:dyDescent="0.25">
      <c r="B332" s="116" t="s">
        <v>0</v>
      </c>
      <c r="C332" s="117"/>
      <c r="D332" s="120" t="s">
        <v>13</v>
      </c>
      <c r="E332" s="121"/>
      <c r="F332" s="124" t="s">
        <v>12</v>
      </c>
      <c r="G332" s="125"/>
      <c r="H332" s="125"/>
      <c r="I332" s="125"/>
      <c r="J332" s="125"/>
      <c r="K332" s="126"/>
    </row>
    <row r="333" spans="2:11" ht="13.5" thickBot="1" x14ac:dyDescent="0.25">
      <c r="B333" s="118"/>
      <c r="C333" s="119"/>
      <c r="D333" s="122"/>
      <c r="E333" s="123"/>
      <c r="F333" s="10" t="s">
        <v>11</v>
      </c>
      <c r="G333" s="11">
        <f>2019+1</f>
        <v>2020</v>
      </c>
      <c r="H333" s="11">
        <f>+G333+1</f>
        <v>2021</v>
      </c>
      <c r="I333" s="11">
        <f t="shared" ref="I333" si="141">+H333+1</f>
        <v>2022</v>
      </c>
      <c r="J333" s="11">
        <f t="shared" ref="J333" si="142">+I333+1</f>
        <v>2023</v>
      </c>
      <c r="K333" s="12">
        <f t="shared" ref="K333" si="143">+J333+1</f>
        <v>2024</v>
      </c>
    </row>
    <row r="334" spans="2:11" ht="13.5" thickBot="1" x14ac:dyDescent="0.25">
      <c r="B334" s="127" t="s">
        <v>1</v>
      </c>
      <c r="C334" s="182" t="s">
        <v>40</v>
      </c>
      <c r="D334" s="2" t="s">
        <v>3</v>
      </c>
      <c r="E334" s="3" t="s">
        <v>2</v>
      </c>
      <c r="F334" s="25">
        <v>18.834</v>
      </c>
      <c r="G334" s="26">
        <v>3.609621991800001</v>
      </c>
      <c r="H334" s="26">
        <v>3.6529374557015997</v>
      </c>
      <c r="I334" s="26">
        <v>3.6967727051700194</v>
      </c>
      <c r="J334" s="26">
        <v>3.7411339776320593</v>
      </c>
      <c r="K334" s="27">
        <v>3.7860275853636436</v>
      </c>
    </row>
    <row r="335" spans="2:11" ht="36" customHeight="1" thickBot="1" x14ac:dyDescent="0.25">
      <c r="B335" s="128"/>
      <c r="C335" s="183"/>
      <c r="D335" s="4" t="s">
        <v>8</v>
      </c>
      <c r="E335" s="5" t="s">
        <v>2</v>
      </c>
      <c r="F335" s="25">
        <v>18.834</v>
      </c>
      <c r="G335" s="26">
        <v>3.609621991800001</v>
      </c>
      <c r="H335" s="26">
        <v>3.6529374557015997</v>
      </c>
      <c r="I335" s="26">
        <v>3.6967727051700194</v>
      </c>
      <c r="J335" s="26">
        <v>3.7411339776320593</v>
      </c>
      <c r="K335" s="27">
        <v>3.7860275853636436</v>
      </c>
    </row>
    <row r="336" spans="2:11" ht="13.5" thickBot="1" x14ac:dyDescent="0.25">
      <c r="B336" s="127" t="s">
        <v>4</v>
      </c>
      <c r="C336" s="182" t="s">
        <v>41</v>
      </c>
      <c r="D336" s="2" t="s">
        <v>3</v>
      </c>
      <c r="E336" s="3" t="s">
        <v>2</v>
      </c>
      <c r="F336" s="25">
        <v>18.834</v>
      </c>
      <c r="G336" s="26">
        <v>19.060007999999996</v>
      </c>
      <c r="H336" s="26">
        <v>19.288728096</v>
      </c>
      <c r="I336" s="26">
        <v>19.520192833151995</v>
      </c>
      <c r="J336" s="26">
        <v>19.754435147149827</v>
      </c>
      <c r="K336" s="27">
        <v>19.991488368915618</v>
      </c>
    </row>
    <row r="337" spans="2:11" ht="24" customHeight="1" thickBot="1" x14ac:dyDescent="0.25">
      <c r="B337" s="128"/>
      <c r="C337" s="183"/>
      <c r="D337" s="4" t="s">
        <v>8</v>
      </c>
      <c r="E337" s="5" t="s">
        <v>2</v>
      </c>
      <c r="F337" s="25">
        <v>18.834</v>
      </c>
      <c r="G337" s="26">
        <v>19.060007999999996</v>
      </c>
      <c r="H337" s="26">
        <v>19.288728096</v>
      </c>
      <c r="I337" s="26">
        <v>19.520192833151995</v>
      </c>
      <c r="J337" s="26">
        <v>19.754435147149827</v>
      </c>
      <c r="K337" s="27">
        <v>19.991488368915618</v>
      </c>
    </row>
    <row r="338" spans="2:11" ht="13.5" thickBot="1" x14ac:dyDescent="0.25">
      <c r="B338" s="131" t="s">
        <v>39</v>
      </c>
      <c r="C338" s="132"/>
      <c r="D338" s="6" t="s">
        <v>3</v>
      </c>
      <c r="E338" s="16" t="s">
        <v>2</v>
      </c>
      <c r="F338" s="23">
        <f>+F334+F336</f>
        <v>37.667999999999999</v>
      </c>
      <c r="G338" s="23">
        <f t="shared" ref="G338:K339" si="144">+G334+G336</f>
        <v>22.669629991799997</v>
      </c>
      <c r="H338" s="23">
        <f t="shared" si="144"/>
        <v>22.9416655517016</v>
      </c>
      <c r="I338" s="23">
        <f t="shared" si="144"/>
        <v>23.216965538322015</v>
      </c>
      <c r="J338" s="23">
        <f t="shared" si="144"/>
        <v>23.495569124781888</v>
      </c>
      <c r="K338" s="23">
        <f t="shared" si="144"/>
        <v>23.777515954279263</v>
      </c>
    </row>
    <row r="339" spans="2:11" x14ac:dyDescent="0.2">
      <c r="B339" s="133"/>
      <c r="C339" s="134"/>
      <c r="D339" s="7" t="s">
        <v>5</v>
      </c>
      <c r="E339" s="17" t="s">
        <v>2</v>
      </c>
      <c r="F339" s="23">
        <f>+F335+F337</f>
        <v>37.667999999999999</v>
      </c>
      <c r="G339" s="23">
        <f t="shared" si="144"/>
        <v>22.669629991799997</v>
      </c>
      <c r="H339" s="23">
        <f t="shared" si="144"/>
        <v>22.9416655517016</v>
      </c>
      <c r="I339" s="23">
        <f t="shared" si="144"/>
        <v>23.216965538322015</v>
      </c>
      <c r="J339" s="23">
        <f t="shared" si="144"/>
        <v>23.495569124781888</v>
      </c>
      <c r="K339" s="23">
        <f t="shared" si="144"/>
        <v>23.777515954279263</v>
      </c>
    </row>
    <row r="341" spans="2:11" ht="13.5" thickBot="1" x14ac:dyDescent="0.25"/>
    <row r="342" spans="2:11" ht="26.25" customHeight="1" thickBot="1" x14ac:dyDescent="0.25">
      <c r="B342" s="135" t="s">
        <v>130</v>
      </c>
      <c r="C342" s="136"/>
      <c r="D342" s="136"/>
      <c r="E342" s="136"/>
      <c r="F342" s="136"/>
      <c r="G342" s="136"/>
      <c r="H342" s="136"/>
      <c r="I342" s="136"/>
      <c r="J342" s="136"/>
      <c r="K342" s="137"/>
    </row>
    <row r="343" spans="2:11" ht="13.5" thickBot="1" x14ac:dyDescent="0.25">
      <c r="B343" s="116" t="s">
        <v>0</v>
      </c>
      <c r="C343" s="117"/>
      <c r="D343" s="120" t="s">
        <v>13</v>
      </c>
      <c r="E343" s="121"/>
      <c r="F343" s="124" t="s">
        <v>12</v>
      </c>
      <c r="G343" s="125"/>
      <c r="H343" s="125"/>
      <c r="I343" s="125"/>
      <c r="J343" s="125"/>
      <c r="K343" s="126"/>
    </row>
    <row r="344" spans="2:11" ht="24.75" customHeight="1" thickBot="1" x14ac:dyDescent="0.25">
      <c r="B344" s="118"/>
      <c r="C344" s="119"/>
      <c r="D344" s="122"/>
      <c r="E344" s="123"/>
      <c r="F344" s="10" t="s">
        <v>11</v>
      </c>
      <c r="G344" s="11">
        <f>2019+1</f>
        <v>2020</v>
      </c>
      <c r="H344" s="11">
        <f>+G344+1</f>
        <v>2021</v>
      </c>
      <c r="I344" s="11">
        <f t="shared" ref="I344" si="145">+H344+1</f>
        <v>2022</v>
      </c>
      <c r="J344" s="11">
        <f t="shared" ref="J344" si="146">+I344+1</f>
        <v>2023</v>
      </c>
      <c r="K344" s="12">
        <f t="shared" ref="K344" si="147">+J344+1</f>
        <v>2024</v>
      </c>
    </row>
    <row r="345" spans="2:11" ht="32.25" customHeight="1" thickBot="1" x14ac:dyDescent="0.25">
      <c r="B345" s="127" t="s">
        <v>1</v>
      </c>
      <c r="C345" s="129" t="s">
        <v>264</v>
      </c>
      <c r="D345" s="2" t="s">
        <v>3</v>
      </c>
      <c r="E345" s="3" t="s">
        <v>2</v>
      </c>
      <c r="F345" s="25">
        <v>14.574846849154598</v>
      </c>
      <c r="G345" s="26">
        <v>2.7080531840828415</v>
      </c>
      <c r="H345" s="26">
        <v>2.7405498222918352</v>
      </c>
      <c r="I345" s="26">
        <v>2.7734364201593378</v>
      </c>
      <c r="J345" s="26">
        <v>2.8067176572012502</v>
      </c>
      <c r="K345" s="27">
        <v>2.8403982690876646</v>
      </c>
    </row>
    <row r="346" spans="2:11" ht="24.75" customHeight="1" thickBot="1" x14ac:dyDescent="0.25">
      <c r="B346" s="128"/>
      <c r="C346" s="130"/>
      <c r="D346" s="4" t="s">
        <v>8</v>
      </c>
      <c r="E346" s="5" t="s">
        <v>2</v>
      </c>
      <c r="F346" s="25">
        <v>14.574846849154598</v>
      </c>
      <c r="G346" s="26">
        <v>2.7080531840828415</v>
      </c>
      <c r="H346" s="26">
        <v>2.7405498222918352</v>
      </c>
      <c r="I346" s="26">
        <v>2.7734364201593378</v>
      </c>
      <c r="J346" s="26">
        <v>2.8067176572012502</v>
      </c>
      <c r="K346" s="27">
        <v>2.8403982690876646</v>
      </c>
    </row>
    <row r="347" spans="2:11" ht="30.75" customHeight="1" thickBot="1" x14ac:dyDescent="0.25">
      <c r="B347" s="127" t="s">
        <v>4</v>
      </c>
      <c r="C347" s="129" t="s">
        <v>265</v>
      </c>
      <c r="D347" s="2" t="s">
        <v>3</v>
      </c>
      <c r="E347" s="3" t="s">
        <v>2</v>
      </c>
      <c r="F347" s="25">
        <v>5.8229020000846976</v>
      </c>
      <c r="G347" s="39">
        <v>5.8927768240857148</v>
      </c>
      <c r="H347" s="39">
        <v>5.9634901459747418</v>
      </c>
      <c r="I347" s="39">
        <v>6.0350520277264383</v>
      </c>
      <c r="J347" s="39">
        <v>6.1074726520591556</v>
      </c>
      <c r="K347" s="40">
        <v>6.1807623238838669</v>
      </c>
    </row>
    <row r="348" spans="2:11" ht="27.75" customHeight="1" thickBot="1" x14ac:dyDescent="0.25">
      <c r="B348" s="128"/>
      <c r="C348" s="130"/>
      <c r="D348" s="4" t="s">
        <v>8</v>
      </c>
      <c r="E348" s="5" t="s">
        <v>2</v>
      </c>
      <c r="F348" s="25">
        <v>5.8229020000846976</v>
      </c>
      <c r="G348" s="39">
        <v>5.8927768240857148</v>
      </c>
      <c r="H348" s="39">
        <v>5.9634901459747418</v>
      </c>
      <c r="I348" s="39">
        <v>6.0350520277264383</v>
      </c>
      <c r="J348" s="39">
        <v>6.1074726520591556</v>
      </c>
      <c r="K348" s="40">
        <v>6.1807623238838669</v>
      </c>
    </row>
    <row r="349" spans="2:11" ht="27" customHeight="1" thickBot="1" x14ac:dyDescent="0.25">
      <c r="B349" s="127" t="s">
        <v>6</v>
      </c>
      <c r="C349" s="180" t="s">
        <v>266</v>
      </c>
      <c r="D349" s="2" t="s">
        <v>3</v>
      </c>
      <c r="E349" s="3" t="s">
        <v>2</v>
      </c>
      <c r="F349" s="25">
        <v>1.2314294259997849</v>
      </c>
      <c r="G349" s="39">
        <v>1.246206579111782</v>
      </c>
      <c r="H349" s="39">
        <v>1.2611610580611234</v>
      </c>
      <c r="I349" s="39">
        <v>1.2762949907578571</v>
      </c>
      <c r="J349" s="39">
        <v>1.2916105306469514</v>
      </c>
      <c r="K349" s="40">
        <v>1.3071098570147146</v>
      </c>
    </row>
    <row r="350" spans="2:11" ht="27.75" customHeight="1" thickBot="1" x14ac:dyDescent="0.25">
      <c r="B350" s="128"/>
      <c r="C350" s="181"/>
      <c r="D350" s="4" t="s">
        <v>8</v>
      </c>
      <c r="E350" s="5" t="s">
        <v>2</v>
      </c>
      <c r="F350" s="25">
        <v>1.2314294259997849</v>
      </c>
      <c r="G350" s="39">
        <v>1.246206579111782</v>
      </c>
      <c r="H350" s="39">
        <v>1.2611610580611234</v>
      </c>
      <c r="I350" s="39">
        <v>1.2762949907578571</v>
      </c>
      <c r="J350" s="39">
        <v>1.2916105306469514</v>
      </c>
      <c r="K350" s="40">
        <v>1.3071098570147146</v>
      </c>
    </row>
    <row r="351" spans="2:11" ht="21.75" customHeight="1" x14ac:dyDescent="0.2">
      <c r="B351" s="147" t="s">
        <v>130</v>
      </c>
      <c r="C351" s="148"/>
      <c r="D351" s="6" t="s">
        <v>3</v>
      </c>
      <c r="E351" s="16" t="s">
        <v>2</v>
      </c>
      <c r="F351" s="23">
        <f>F345+F347+F349</f>
        <v>21.629178275239081</v>
      </c>
      <c r="G351" s="23">
        <f t="shared" ref="G351:K351" si="148">G345+G347+G349</f>
        <v>9.8470365872803374</v>
      </c>
      <c r="H351" s="23">
        <f t="shared" si="148"/>
        <v>9.9652010263277013</v>
      </c>
      <c r="I351" s="23">
        <f t="shared" si="148"/>
        <v>10.084783438643633</v>
      </c>
      <c r="J351" s="23">
        <f t="shared" si="148"/>
        <v>10.205800839907356</v>
      </c>
      <c r="K351" s="23">
        <f t="shared" si="148"/>
        <v>10.328270449986245</v>
      </c>
    </row>
    <row r="352" spans="2:11" ht="39" customHeight="1" thickBot="1" x14ac:dyDescent="0.25">
      <c r="B352" s="149"/>
      <c r="C352" s="150"/>
      <c r="D352" s="7" t="s">
        <v>5</v>
      </c>
      <c r="E352" s="17" t="s">
        <v>2</v>
      </c>
      <c r="F352" s="24">
        <f>F346+F348+F350</f>
        <v>21.629178275239081</v>
      </c>
      <c r="G352" s="24">
        <f t="shared" ref="G352:K352" si="149">G346+G348+G350</f>
        <v>9.8470365872803374</v>
      </c>
      <c r="H352" s="24">
        <f t="shared" si="149"/>
        <v>9.9652010263277013</v>
      </c>
      <c r="I352" s="24">
        <f t="shared" si="149"/>
        <v>10.084783438643633</v>
      </c>
      <c r="J352" s="24">
        <f t="shared" si="149"/>
        <v>10.205800839907356</v>
      </c>
      <c r="K352" s="24">
        <f t="shared" si="149"/>
        <v>10.328270449986245</v>
      </c>
    </row>
    <row r="354" spans="2:11" ht="13.5" thickBot="1" x14ac:dyDescent="0.25"/>
    <row r="355" spans="2:11" ht="13.5" thickBot="1" x14ac:dyDescent="0.25">
      <c r="B355" s="138" t="s">
        <v>42</v>
      </c>
      <c r="C355" s="139"/>
      <c r="D355" s="139"/>
      <c r="E355" s="139"/>
      <c r="F355" s="139"/>
      <c r="G355" s="139"/>
      <c r="H355" s="139"/>
      <c r="I355" s="139"/>
      <c r="J355" s="139"/>
      <c r="K355" s="140"/>
    </row>
    <row r="356" spans="2:11" ht="13.5" thickBot="1" x14ac:dyDescent="0.25">
      <c r="B356" s="116" t="s">
        <v>0</v>
      </c>
      <c r="C356" s="117"/>
      <c r="D356" s="120" t="s">
        <v>13</v>
      </c>
      <c r="E356" s="121"/>
      <c r="F356" s="124" t="s">
        <v>12</v>
      </c>
      <c r="G356" s="125"/>
      <c r="H356" s="125"/>
      <c r="I356" s="125"/>
      <c r="J356" s="125"/>
      <c r="K356" s="126"/>
    </row>
    <row r="357" spans="2:11" ht="13.5" thickBot="1" x14ac:dyDescent="0.25">
      <c r="B357" s="118"/>
      <c r="C357" s="119"/>
      <c r="D357" s="122"/>
      <c r="E357" s="123"/>
      <c r="F357" s="10" t="s">
        <v>11</v>
      </c>
      <c r="G357" s="11">
        <f>2019+1</f>
        <v>2020</v>
      </c>
      <c r="H357" s="11">
        <f>+G357+1</f>
        <v>2021</v>
      </c>
      <c r="I357" s="11">
        <f t="shared" ref="I357" si="150">+H357+1</f>
        <v>2022</v>
      </c>
      <c r="J357" s="11">
        <f t="shared" ref="J357" si="151">+I357+1</f>
        <v>2023</v>
      </c>
      <c r="K357" s="12">
        <f t="shared" ref="K357" si="152">+J357+1</f>
        <v>2024</v>
      </c>
    </row>
    <row r="358" spans="2:11" x14ac:dyDescent="0.2">
      <c r="B358" s="127" t="s">
        <v>1</v>
      </c>
      <c r="C358" s="157" t="s">
        <v>42</v>
      </c>
      <c r="D358" s="2" t="s">
        <v>3</v>
      </c>
      <c r="E358" s="3" t="s">
        <v>2</v>
      </c>
      <c r="F358" s="20">
        <v>3.01125</v>
      </c>
      <c r="G358" s="20">
        <v>3.0473850000000002</v>
      </c>
      <c r="H358" s="20">
        <v>3.08395362</v>
      </c>
      <c r="I358" s="20">
        <v>3.1209610634400007</v>
      </c>
      <c r="J358" s="20">
        <v>3.1584125962012801</v>
      </c>
      <c r="K358" s="20">
        <v>3.1963135473556954</v>
      </c>
    </row>
    <row r="359" spans="2:11" ht="13.5" thickBot="1" x14ac:dyDescent="0.25">
      <c r="B359" s="128"/>
      <c r="C359" s="158"/>
      <c r="D359" s="4" t="s">
        <v>8</v>
      </c>
      <c r="E359" s="5" t="s">
        <v>2</v>
      </c>
      <c r="F359" s="20">
        <v>3.01125</v>
      </c>
      <c r="G359" s="20">
        <v>3.0473850000000002</v>
      </c>
      <c r="H359" s="20">
        <v>3.08395362</v>
      </c>
      <c r="I359" s="20">
        <v>3.1209610634400007</v>
      </c>
      <c r="J359" s="20">
        <v>3.1584125962012801</v>
      </c>
      <c r="K359" s="20">
        <v>3.1963135473556954</v>
      </c>
    </row>
    <row r="360" spans="2:11" x14ac:dyDescent="0.2">
      <c r="B360" s="131" t="s">
        <v>42</v>
      </c>
      <c r="C360" s="132"/>
      <c r="D360" s="6" t="s">
        <v>3</v>
      </c>
      <c r="E360" s="16" t="s">
        <v>2</v>
      </c>
      <c r="F360" s="18">
        <f>+F358</f>
        <v>3.01125</v>
      </c>
      <c r="G360" s="18">
        <f t="shared" ref="G360:K360" si="153">+G358</f>
        <v>3.0473850000000002</v>
      </c>
      <c r="H360" s="18">
        <f t="shared" si="153"/>
        <v>3.08395362</v>
      </c>
      <c r="I360" s="18">
        <f t="shared" si="153"/>
        <v>3.1209610634400007</v>
      </c>
      <c r="J360" s="18">
        <f t="shared" si="153"/>
        <v>3.1584125962012801</v>
      </c>
      <c r="K360" s="18">
        <f t="shared" si="153"/>
        <v>3.1963135473556954</v>
      </c>
    </row>
    <row r="361" spans="2:11" ht="13.5" thickBot="1" x14ac:dyDescent="0.25">
      <c r="B361" s="133"/>
      <c r="C361" s="134"/>
      <c r="D361" s="7" t="s">
        <v>5</v>
      </c>
      <c r="E361" s="17" t="s">
        <v>2</v>
      </c>
      <c r="F361" s="19">
        <f>+F359</f>
        <v>3.01125</v>
      </c>
      <c r="G361" s="19">
        <f t="shared" ref="G361:K361" si="154">+G359</f>
        <v>3.0473850000000002</v>
      </c>
      <c r="H361" s="19">
        <f t="shared" si="154"/>
        <v>3.08395362</v>
      </c>
      <c r="I361" s="19">
        <f t="shared" si="154"/>
        <v>3.1209610634400007</v>
      </c>
      <c r="J361" s="19">
        <f t="shared" si="154"/>
        <v>3.1584125962012801</v>
      </c>
      <c r="K361" s="19">
        <f t="shared" si="154"/>
        <v>3.1963135473556954</v>
      </c>
    </row>
    <row r="363" spans="2:11" ht="13.5" thickBot="1" x14ac:dyDescent="0.25"/>
    <row r="364" spans="2:11" ht="13.5" thickBot="1" x14ac:dyDescent="0.25">
      <c r="B364" s="177" t="s">
        <v>131</v>
      </c>
      <c r="C364" s="178"/>
      <c r="D364" s="178"/>
      <c r="E364" s="178"/>
      <c r="F364" s="178"/>
      <c r="G364" s="178"/>
      <c r="H364" s="178"/>
      <c r="I364" s="178"/>
      <c r="J364" s="178"/>
      <c r="K364" s="179"/>
    </row>
    <row r="365" spans="2:11" ht="13.5" thickBot="1" x14ac:dyDescent="0.25">
      <c r="B365" s="116" t="s">
        <v>0</v>
      </c>
      <c r="C365" s="117"/>
      <c r="D365" s="120" t="s">
        <v>13</v>
      </c>
      <c r="E365" s="121"/>
      <c r="F365" s="124" t="s">
        <v>12</v>
      </c>
      <c r="G365" s="125"/>
      <c r="H365" s="125"/>
      <c r="I365" s="125"/>
      <c r="J365" s="125"/>
      <c r="K365" s="126"/>
    </row>
    <row r="366" spans="2:11" ht="13.5" thickBot="1" x14ac:dyDescent="0.25">
      <c r="B366" s="118"/>
      <c r="C366" s="119"/>
      <c r="D366" s="122"/>
      <c r="E366" s="123"/>
      <c r="F366" s="10" t="s">
        <v>11</v>
      </c>
      <c r="G366" s="11">
        <f>2019+1</f>
        <v>2020</v>
      </c>
      <c r="H366" s="11">
        <f>+G366+1</f>
        <v>2021</v>
      </c>
      <c r="I366" s="11">
        <f t="shared" ref="I366" si="155">+H366+1</f>
        <v>2022</v>
      </c>
      <c r="J366" s="11">
        <f t="shared" ref="J366" si="156">+I366+1</f>
        <v>2023</v>
      </c>
      <c r="K366" s="12">
        <f t="shared" ref="K366" si="157">+J366+1</f>
        <v>2024</v>
      </c>
    </row>
    <row r="367" spans="2:11" x14ac:dyDescent="0.2">
      <c r="B367" s="127" t="s">
        <v>1</v>
      </c>
      <c r="C367" s="157" t="s">
        <v>131</v>
      </c>
      <c r="D367" s="2" t="s">
        <v>3</v>
      </c>
      <c r="E367" s="3" t="s">
        <v>2</v>
      </c>
      <c r="F367" s="20">
        <f>+F360+F351</f>
        <v>24.640428275239081</v>
      </c>
      <c r="G367" s="20">
        <f t="shared" ref="G367:K368" si="158">+G360+G351</f>
        <v>12.894421587280338</v>
      </c>
      <c r="H367" s="20">
        <f t="shared" si="158"/>
        <v>13.0491546463277</v>
      </c>
      <c r="I367" s="20">
        <f t="shared" si="158"/>
        <v>13.205744502083634</v>
      </c>
      <c r="J367" s="20">
        <f t="shared" si="158"/>
        <v>13.364213436108637</v>
      </c>
      <c r="K367" s="20">
        <f t="shared" si="158"/>
        <v>13.52458399734194</v>
      </c>
    </row>
    <row r="368" spans="2:11" ht="13.5" thickBot="1" x14ac:dyDescent="0.25">
      <c r="B368" s="128"/>
      <c r="C368" s="158"/>
      <c r="D368" s="4" t="s">
        <v>8</v>
      </c>
      <c r="E368" s="5" t="s">
        <v>2</v>
      </c>
      <c r="F368" s="20">
        <f>+F361+F352</f>
        <v>24.640428275239081</v>
      </c>
      <c r="G368" s="20">
        <f t="shared" si="158"/>
        <v>12.894421587280338</v>
      </c>
      <c r="H368" s="20">
        <f t="shared" si="158"/>
        <v>13.0491546463277</v>
      </c>
      <c r="I368" s="20">
        <f t="shared" si="158"/>
        <v>13.205744502083634</v>
      </c>
      <c r="J368" s="20">
        <f t="shared" si="158"/>
        <v>13.364213436108637</v>
      </c>
      <c r="K368" s="20">
        <f t="shared" si="158"/>
        <v>13.52458399734194</v>
      </c>
    </row>
    <row r="369" spans="2:11" x14ac:dyDescent="0.2">
      <c r="B369" s="131" t="s">
        <v>131</v>
      </c>
      <c r="C369" s="132"/>
      <c r="D369" s="6" t="s">
        <v>3</v>
      </c>
      <c r="E369" s="16" t="s">
        <v>2</v>
      </c>
      <c r="F369" s="18">
        <f>+F367</f>
        <v>24.640428275239081</v>
      </c>
      <c r="G369" s="18">
        <f t="shared" ref="G369:K369" si="159">+G367</f>
        <v>12.894421587280338</v>
      </c>
      <c r="H369" s="18">
        <f t="shared" si="159"/>
        <v>13.0491546463277</v>
      </c>
      <c r="I369" s="18">
        <f t="shared" si="159"/>
        <v>13.205744502083634</v>
      </c>
      <c r="J369" s="18">
        <f t="shared" si="159"/>
        <v>13.364213436108637</v>
      </c>
      <c r="K369" s="18">
        <f t="shared" si="159"/>
        <v>13.52458399734194</v>
      </c>
    </row>
    <row r="370" spans="2:11" ht="13.5" thickBot="1" x14ac:dyDescent="0.25">
      <c r="B370" s="133"/>
      <c r="C370" s="134"/>
      <c r="D370" s="7" t="s">
        <v>5</v>
      </c>
      <c r="E370" s="17" t="s">
        <v>2</v>
      </c>
      <c r="F370" s="19">
        <f>+F368</f>
        <v>24.640428275239081</v>
      </c>
      <c r="G370" s="19">
        <f t="shared" ref="G370:K370" si="160">+G368</f>
        <v>12.894421587280338</v>
      </c>
      <c r="H370" s="19">
        <f t="shared" si="160"/>
        <v>13.0491546463277</v>
      </c>
      <c r="I370" s="19">
        <f t="shared" si="160"/>
        <v>13.205744502083634</v>
      </c>
      <c r="J370" s="19">
        <f t="shared" si="160"/>
        <v>13.364213436108637</v>
      </c>
      <c r="K370" s="19">
        <f t="shared" si="160"/>
        <v>13.52458399734194</v>
      </c>
    </row>
    <row r="372" spans="2:11" ht="13.5" thickBot="1" x14ac:dyDescent="0.25"/>
    <row r="373" spans="2:11" ht="13.5" thickBot="1" x14ac:dyDescent="0.25">
      <c r="B373" s="135" t="s">
        <v>132</v>
      </c>
      <c r="C373" s="136"/>
      <c r="D373" s="136"/>
      <c r="E373" s="136"/>
      <c r="F373" s="136"/>
      <c r="G373" s="136"/>
      <c r="H373" s="136"/>
      <c r="I373" s="136"/>
      <c r="J373" s="136"/>
      <c r="K373" s="137"/>
    </row>
    <row r="374" spans="2:11" ht="13.5" thickBot="1" x14ac:dyDescent="0.25">
      <c r="B374" s="116" t="s">
        <v>0</v>
      </c>
      <c r="C374" s="117"/>
      <c r="D374" s="120" t="s">
        <v>13</v>
      </c>
      <c r="E374" s="121"/>
      <c r="F374" s="124" t="s">
        <v>12</v>
      </c>
      <c r="G374" s="125"/>
      <c r="H374" s="125"/>
      <c r="I374" s="125"/>
      <c r="J374" s="125"/>
      <c r="K374" s="126"/>
    </row>
    <row r="375" spans="2:11" ht="13.5" thickBot="1" x14ac:dyDescent="0.25">
      <c r="B375" s="118"/>
      <c r="C375" s="119"/>
      <c r="D375" s="122"/>
      <c r="E375" s="123"/>
      <c r="F375" s="10" t="s">
        <v>11</v>
      </c>
      <c r="G375" s="11">
        <f>2019+1</f>
        <v>2020</v>
      </c>
      <c r="H375" s="11">
        <f>+G375+1</f>
        <v>2021</v>
      </c>
      <c r="I375" s="11">
        <f t="shared" ref="I375" si="161">+H375+1</f>
        <v>2022</v>
      </c>
      <c r="J375" s="11">
        <f t="shared" ref="J375" si="162">+I375+1</f>
        <v>2023</v>
      </c>
      <c r="K375" s="12">
        <f t="shared" ref="K375" si="163">+J375+1</f>
        <v>2024</v>
      </c>
    </row>
    <row r="376" spans="2:11" ht="26.25" customHeight="1" thickBot="1" x14ac:dyDescent="0.25">
      <c r="B376" s="127" t="s">
        <v>1</v>
      </c>
      <c r="C376" s="129" t="s">
        <v>133</v>
      </c>
      <c r="D376" s="2" t="s">
        <v>3</v>
      </c>
      <c r="E376" s="3" t="s">
        <v>2</v>
      </c>
      <c r="F376" s="36">
        <v>59.245483479002353</v>
      </c>
      <c r="G376" s="39">
        <v>11.008000415945769</v>
      </c>
      <c r="H376" s="39">
        <v>11.14009642093712</v>
      </c>
      <c r="I376" s="39">
        <v>11.273777577988366</v>
      </c>
      <c r="J376" s="39">
        <v>11.409062908924225</v>
      </c>
      <c r="K376" s="40">
        <v>11.545971663831317</v>
      </c>
    </row>
    <row r="377" spans="2:11" ht="27.75" customHeight="1" thickBot="1" x14ac:dyDescent="0.25">
      <c r="B377" s="128"/>
      <c r="C377" s="130"/>
      <c r="D377" s="4" t="s">
        <v>8</v>
      </c>
      <c r="E377" s="5" t="s">
        <v>2</v>
      </c>
      <c r="F377" s="36">
        <v>59.245483479002353</v>
      </c>
      <c r="G377" s="39">
        <v>11.008000415945769</v>
      </c>
      <c r="H377" s="39">
        <v>11.14009642093712</v>
      </c>
      <c r="I377" s="39">
        <v>11.273777577988366</v>
      </c>
      <c r="J377" s="39">
        <v>11.409062908924225</v>
      </c>
      <c r="K377" s="40">
        <v>11.545971663831317</v>
      </c>
    </row>
    <row r="378" spans="2:11" ht="30.75" customHeight="1" thickBot="1" x14ac:dyDescent="0.25">
      <c r="B378" s="127" t="s">
        <v>4</v>
      </c>
      <c r="C378" s="129" t="s">
        <v>134</v>
      </c>
      <c r="D378" s="2" t="s">
        <v>3</v>
      </c>
      <c r="E378" s="3" t="s">
        <v>2</v>
      </c>
      <c r="F378" s="36">
        <v>8.705113835003198</v>
      </c>
      <c r="G378" s="39">
        <v>1.6174380069078662</v>
      </c>
      <c r="H378" s="39">
        <v>1.6368472629907602</v>
      </c>
      <c r="I378" s="39">
        <v>1.6564894301466495</v>
      </c>
      <c r="J378" s="39">
        <v>1.6763673033084097</v>
      </c>
      <c r="K378" s="40">
        <v>1.6964837109481101</v>
      </c>
    </row>
    <row r="379" spans="2:11" ht="30.75" customHeight="1" thickBot="1" x14ac:dyDescent="0.25">
      <c r="B379" s="128"/>
      <c r="C379" s="130"/>
      <c r="D379" s="4" t="s">
        <v>8</v>
      </c>
      <c r="E379" s="3" t="s">
        <v>2</v>
      </c>
      <c r="F379" s="36">
        <v>8.705113835003198</v>
      </c>
      <c r="G379" s="39">
        <v>1.6174380069078662</v>
      </c>
      <c r="H379" s="39">
        <v>1.6368472629907602</v>
      </c>
      <c r="I379" s="39">
        <v>1.6564894301466495</v>
      </c>
      <c r="J379" s="39">
        <v>1.6763673033084097</v>
      </c>
      <c r="K379" s="40">
        <v>1.6964837109481101</v>
      </c>
    </row>
    <row r="380" spans="2:11" ht="30.75" customHeight="1" thickBot="1" x14ac:dyDescent="0.25">
      <c r="B380" s="127" t="s">
        <v>6</v>
      </c>
      <c r="C380" s="129" t="s">
        <v>135</v>
      </c>
      <c r="D380" s="2" t="s">
        <v>3</v>
      </c>
      <c r="E380" s="3" t="s">
        <v>2</v>
      </c>
      <c r="F380" s="36">
        <v>10.395427201023237</v>
      </c>
      <c r="G380" s="39">
        <v>1.9315036393171605</v>
      </c>
      <c r="H380" s="39">
        <v>1.9546816829889662</v>
      </c>
      <c r="I380" s="39">
        <v>1.9781378631848336</v>
      </c>
      <c r="J380" s="39">
        <v>2.0018755175430525</v>
      </c>
      <c r="K380" s="40">
        <v>2.0258980237535682</v>
      </c>
    </row>
    <row r="381" spans="2:11" ht="30.75" customHeight="1" thickBot="1" x14ac:dyDescent="0.25">
      <c r="B381" s="128"/>
      <c r="C381" s="130"/>
      <c r="D381" s="4" t="s">
        <v>8</v>
      </c>
      <c r="E381" s="3" t="s">
        <v>2</v>
      </c>
      <c r="F381" s="36">
        <v>10.395427201023237</v>
      </c>
      <c r="G381" s="39">
        <v>1.9315036393171605</v>
      </c>
      <c r="H381" s="39">
        <v>1.9546816829889662</v>
      </c>
      <c r="I381" s="39">
        <v>1.9781378631848336</v>
      </c>
      <c r="J381" s="39">
        <v>2.0018755175430525</v>
      </c>
      <c r="K381" s="40">
        <v>2.0258980237535682</v>
      </c>
    </row>
    <row r="382" spans="2:11" ht="30.75" customHeight="1" thickBot="1" x14ac:dyDescent="0.25">
      <c r="B382" s="127" t="s">
        <v>7</v>
      </c>
      <c r="C382" s="129" t="s">
        <v>136</v>
      </c>
      <c r="D382" s="2" t="s">
        <v>3</v>
      </c>
      <c r="E382" s="3" t="s">
        <v>2</v>
      </c>
      <c r="F382" s="36">
        <v>210.86659241099977</v>
      </c>
      <c r="G382" s="39">
        <v>39.179687643059474</v>
      </c>
      <c r="H382" s="39">
        <v>39.649843894776183</v>
      </c>
      <c r="I382" s="39">
        <v>40.125642021513492</v>
      </c>
      <c r="J382" s="39">
        <v>40.607149725771663</v>
      </c>
      <c r="K382" s="40">
        <v>41.094435522480921</v>
      </c>
    </row>
    <row r="383" spans="2:11" ht="30.75" customHeight="1" thickBot="1" x14ac:dyDescent="0.25">
      <c r="B383" s="128"/>
      <c r="C383" s="130"/>
      <c r="D383" s="4" t="s">
        <v>8</v>
      </c>
      <c r="E383" s="3" t="s">
        <v>2</v>
      </c>
      <c r="F383" s="36">
        <v>210.86659241099977</v>
      </c>
      <c r="G383" s="39">
        <v>39.179687643059474</v>
      </c>
      <c r="H383" s="39">
        <v>39.649843894776183</v>
      </c>
      <c r="I383" s="39">
        <v>40.125642021513492</v>
      </c>
      <c r="J383" s="39">
        <v>40.607149725771663</v>
      </c>
      <c r="K383" s="40">
        <v>41.094435522480921</v>
      </c>
    </row>
    <row r="384" spans="2:11" ht="30.75" customHeight="1" thickBot="1" x14ac:dyDescent="0.25">
      <c r="B384" s="127" t="s">
        <v>9</v>
      </c>
      <c r="C384" s="129" t="s">
        <v>137</v>
      </c>
      <c r="D384" s="2" t="s">
        <v>3</v>
      </c>
      <c r="E384" s="3" t="s">
        <v>2</v>
      </c>
      <c r="F384" s="36">
        <v>1.6903133660200382</v>
      </c>
      <c r="G384" s="39">
        <v>0.31406563240929436</v>
      </c>
      <c r="H384" s="39">
        <v>0.317834419998206</v>
      </c>
      <c r="I384" s="39">
        <v>0.32164843303818447</v>
      </c>
      <c r="J384" s="39">
        <v>0.32550821423464266</v>
      </c>
      <c r="K384" s="40">
        <v>0.3294143128054583</v>
      </c>
    </row>
    <row r="385" spans="2:11" ht="30.75" customHeight="1" thickBot="1" x14ac:dyDescent="0.25">
      <c r="B385" s="128"/>
      <c r="C385" s="130"/>
      <c r="D385" s="4" t="s">
        <v>8</v>
      </c>
      <c r="E385" s="3" t="s">
        <v>2</v>
      </c>
      <c r="F385" s="36">
        <v>1.6903133660200382</v>
      </c>
      <c r="G385" s="39">
        <v>0.31406563240929436</v>
      </c>
      <c r="H385" s="39">
        <v>0.317834419998206</v>
      </c>
      <c r="I385" s="39">
        <v>0.32164843303818447</v>
      </c>
      <c r="J385" s="39">
        <v>0.32550821423464266</v>
      </c>
      <c r="K385" s="40">
        <v>0.3294143128054583</v>
      </c>
    </row>
    <row r="386" spans="2:11" ht="30.75" customHeight="1" thickBot="1" x14ac:dyDescent="0.25">
      <c r="B386" s="127" t="s">
        <v>10</v>
      </c>
      <c r="C386" s="129" t="s">
        <v>138</v>
      </c>
      <c r="D386" s="2" t="s">
        <v>3</v>
      </c>
      <c r="E386" s="3" t="s">
        <v>2</v>
      </c>
      <c r="F386" s="36">
        <v>8.705113835003198</v>
      </c>
      <c r="G386" s="39">
        <v>1.6174380069078662</v>
      </c>
      <c r="H386" s="39">
        <v>1.6368472629907602</v>
      </c>
      <c r="I386" s="39">
        <v>1.6564894301466495</v>
      </c>
      <c r="J386" s="39">
        <v>1.6763673033084097</v>
      </c>
      <c r="K386" s="40">
        <v>1.6964837109481101</v>
      </c>
    </row>
    <row r="387" spans="2:11" ht="30.75" customHeight="1" thickBot="1" x14ac:dyDescent="0.25">
      <c r="B387" s="128"/>
      <c r="C387" s="130"/>
      <c r="D387" s="4" t="s">
        <v>8</v>
      </c>
      <c r="E387" s="3" t="s">
        <v>2</v>
      </c>
      <c r="F387" s="36">
        <v>8.705113835003198</v>
      </c>
      <c r="G387" s="39">
        <v>1.6174380069078662</v>
      </c>
      <c r="H387" s="39">
        <v>1.6368472629907602</v>
      </c>
      <c r="I387" s="39">
        <v>1.6564894301466495</v>
      </c>
      <c r="J387" s="39">
        <v>1.6763673033084097</v>
      </c>
      <c r="K387" s="40">
        <v>1.6964837109481101</v>
      </c>
    </row>
    <row r="388" spans="2:11" ht="30.75" customHeight="1" thickBot="1" x14ac:dyDescent="0.25">
      <c r="B388" s="127" t="s">
        <v>26</v>
      </c>
      <c r="C388" s="129" t="s">
        <v>139</v>
      </c>
      <c r="D388" s="2" t="s">
        <v>3</v>
      </c>
      <c r="E388" s="3" t="s">
        <v>2</v>
      </c>
      <c r="F388" s="36">
        <v>11.663162225538265</v>
      </c>
      <c r="G388" s="39">
        <v>2.1670528636241317</v>
      </c>
      <c r="H388" s="39">
        <v>2.1930574979876214</v>
      </c>
      <c r="I388" s="39">
        <v>2.2193741879634725</v>
      </c>
      <c r="J388" s="39">
        <v>2.2460066782190342</v>
      </c>
      <c r="K388" s="40">
        <v>2.272958758357662</v>
      </c>
    </row>
    <row r="389" spans="2:11" ht="30.75" customHeight="1" thickBot="1" x14ac:dyDescent="0.25">
      <c r="B389" s="128"/>
      <c r="C389" s="130"/>
      <c r="D389" s="4" t="s">
        <v>8</v>
      </c>
      <c r="E389" s="3" t="s">
        <v>2</v>
      </c>
      <c r="F389" s="36">
        <v>11.663162225538265</v>
      </c>
      <c r="G389" s="39">
        <v>2.1670528636241317</v>
      </c>
      <c r="H389" s="39">
        <v>2.1930574979876214</v>
      </c>
      <c r="I389" s="39">
        <v>2.2193741879634725</v>
      </c>
      <c r="J389" s="39">
        <v>2.2460066782190342</v>
      </c>
      <c r="K389" s="40">
        <v>2.272958758357662</v>
      </c>
    </row>
    <row r="390" spans="2:11" ht="30.75" customHeight="1" thickBot="1" x14ac:dyDescent="0.25">
      <c r="B390" s="127" t="s">
        <v>29</v>
      </c>
      <c r="C390" s="129" t="s">
        <v>140</v>
      </c>
      <c r="D390" s="2" t="s">
        <v>3</v>
      </c>
      <c r="E390" s="3" t="s">
        <v>2</v>
      </c>
      <c r="F390" s="36">
        <v>82.064713920272851</v>
      </c>
      <c r="G390" s="39">
        <v>15.247886453471244</v>
      </c>
      <c r="H390" s="39">
        <v>15.430861090912897</v>
      </c>
      <c r="I390" s="39">
        <v>15.616031424003852</v>
      </c>
      <c r="J390" s="39">
        <v>15.803423801091899</v>
      </c>
      <c r="K390" s="40">
        <v>15.993064886704998</v>
      </c>
    </row>
    <row r="391" spans="2:11" ht="30.75" customHeight="1" thickBot="1" x14ac:dyDescent="0.25">
      <c r="B391" s="128"/>
      <c r="C391" s="130"/>
      <c r="D391" s="4" t="s">
        <v>8</v>
      </c>
      <c r="E391" s="3" t="s">
        <v>2</v>
      </c>
      <c r="F391" s="36">
        <v>82.064713920272851</v>
      </c>
      <c r="G391" s="39">
        <v>15.247886453471244</v>
      </c>
      <c r="H391" s="39">
        <v>15.430861090912897</v>
      </c>
      <c r="I391" s="39">
        <v>15.616031424003852</v>
      </c>
      <c r="J391" s="39">
        <v>15.803423801091899</v>
      </c>
      <c r="K391" s="40">
        <v>15.993064886704998</v>
      </c>
    </row>
    <row r="392" spans="2:11" ht="30.75" customHeight="1" thickBot="1" x14ac:dyDescent="0.25">
      <c r="B392" s="127" t="s">
        <v>31</v>
      </c>
      <c r="C392" s="129" t="s">
        <v>141</v>
      </c>
      <c r="D392" s="2" t="s">
        <v>3</v>
      </c>
      <c r="E392" s="3" t="s">
        <v>2</v>
      </c>
      <c r="F392" s="36">
        <v>6.7612534640801529</v>
      </c>
      <c r="G392" s="39">
        <v>1.2562625296371774</v>
      </c>
      <c r="H392" s="39">
        <v>1.271337679992824</v>
      </c>
      <c r="I392" s="39">
        <v>1.2865937321527379</v>
      </c>
      <c r="J392" s="39">
        <v>1.3020328569385706</v>
      </c>
      <c r="K392" s="40">
        <v>1.3176572512218332</v>
      </c>
    </row>
    <row r="393" spans="2:11" ht="30.75" customHeight="1" thickBot="1" x14ac:dyDescent="0.25">
      <c r="B393" s="128"/>
      <c r="C393" s="130"/>
      <c r="D393" s="4" t="s">
        <v>8</v>
      </c>
      <c r="E393" s="3" t="s">
        <v>2</v>
      </c>
      <c r="F393" s="36">
        <v>6.7612534640801529</v>
      </c>
      <c r="G393" s="39">
        <v>1.2562625296371774</v>
      </c>
      <c r="H393" s="39">
        <v>1.271337679992824</v>
      </c>
      <c r="I393" s="39">
        <v>1.2865937321527379</v>
      </c>
      <c r="J393" s="39">
        <v>1.3020328569385706</v>
      </c>
      <c r="K393" s="40">
        <v>1.3176572512218332</v>
      </c>
    </row>
    <row r="394" spans="2:11" ht="30.75" customHeight="1" thickBot="1" x14ac:dyDescent="0.25">
      <c r="B394" s="127" t="s">
        <v>43</v>
      </c>
      <c r="C394" s="129" t="s">
        <v>142</v>
      </c>
      <c r="D394" s="2" t="s">
        <v>3</v>
      </c>
      <c r="E394" s="3" t="s">
        <v>2</v>
      </c>
      <c r="F394" s="36">
        <v>95.587220848433176</v>
      </c>
      <c r="G394" s="39">
        <v>17.760411512745602</v>
      </c>
      <c r="H394" s="39">
        <v>17.973536450898543</v>
      </c>
      <c r="I394" s="39">
        <v>18.189218888309327</v>
      </c>
      <c r="J394" s="39">
        <v>18.407489514969043</v>
      </c>
      <c r="K394" s="40">
        <v>18.628379389148666</v>
      </c>
    </row>
    <row r="395" spans="2:11" ht="30.75" customHeight="1" thickBot="1" x14ac:dyDescent="0.25">
      <c r="B395" s="128"/>
      <c r="C395" s="130"/>
      <c r="D395" s="4" t="s">
        <v>8</v>
      </c>
      <c r="E395" s="3" t="s">
        <v>2</v>
      </c>
      <c r="F395" s="36">
        <v>95.587220848433176</v>
      </c>
      <c r="G395" s="39">
        <v>17.760411512745602</v>
      </c>
      <c r="H395" s="39">
        <v>17.973536450898543</v>
      </c>
      <c r="I395" s="39">
        <v>18.189218888309327</v>
      </c>
      <c r="J395" s="39">
        <v>18.407489514969043</v>
      </c>
      <c r="K395" s="40">
        <v>18.628379389148666</v>
      </c>
    </row>
    <row r="396" spans="2:11" ht="30.75" customHeight="1" thickBot="1" x14ac:dyDescent="0.25">
      <c r="B396" s="127" t="s">
        <v>44</v>
      </c>
      <c r="C396" s="129" t="s">
        <v>143</v>
      </c>
      <c r="D396" s="2" t="s">
        <v>3</v>
      </c>
      <c r="E396" s="3" t="s">
        <v>2</v>
      </c>
      <c r="F396" s="36">
        <v>459.42717288424643</v>
      </c>
      <c r="G396" s="39">
        <v>85.363038888846205</v>
      </c>
      <c r="H396" s="39">
        <v>86.387395355512368</v>
      </c>
      <c r="I396" s="39">
        <v>87.424044099778513</v>
      </c>
      <c r="J396" s="39">
        <v>88.473132628975847</v>
      </c>
      <c r="K396" s="40">
        <v>89.534810220523582</v>
      </c>
    </row>
    <row r="397" spans="2:11" ht="30.75" customHeight="1" thickBot="1" x14ac:dyDescent="0.25">
      <c r="B397" s="128"/>
      <c r="C397" s="130"/>
      <c r="D397" s="4" t="s">
        <v>8</v>
      </c>
      <c r="E397" s="3" t="s">
        <v>2</v>
      </c>
      <c r="F397" s="36">
        <v>459.42717288424643</v>
      </c>
      <c r="G397" s="39">
        <v>85.363038888846205</v>
      </c>
      <c r="H397" s="39">
        <v>86.387395355512368</v>
      </c>
      <c r="I397" s="39">
        <v>87.424044099778513</v>
      </c>
      <c r="J397" s="39">
        <v>88.473132628975847</v>
      </c>
      <c r="K397" s="40">
        <v>89.534810220523582</v>
      </c>
    </row>
    <row r="398" spans="2:11" ht="30.75" customHeight="1" thickBot="1" x14ac:dyDescent="0.25">
      <c r="B398" s="127" t="s">
        <v>45</v>
      </c>
      <c r="C398" s="129" t="s">
        <v>144</v>
      </c>
      <c r="D398" s="2" t="s">
        <v>3</v>
      </c>
      <c r="E398" s="3" t="s">
        <v>2</v>
      </c>
      <c r="F398" s="36">
        <v>71.753802387550621</v>
      </c>
      <c r="G398" s="39">
        <v>13.332086095774548</v>
      </c>
      <c r="H398" s="39">
        <v>13.492071128923842</v>
      </c>
      <c r="I398" s="39">
        <v>13.653975982470927</v>
      </c>
      <c r="J398" s="39">
        <v>13.817823694260579</v>
      </c>
      <c r="K398" s="40">
        <v>13.983637578591706</v>
      </c>
    </row>
    <row r="399" spans="2:11" ht="30.75" customHeight="1" thickBot="1" x14ac:dyDescent="0.25">
      <c r="B399" s="128"/>
      <c r="C399" s="130"/>
      <c r="D399" s="4" t="s">
        <v>8</v>
      </c>
      <c r="E399" s="3" t="s">
        <v>2</v>
      </c>
      <c r="F399" s="36">
        <v>71.753802387550621</v>
      </c>
      <c r="G399" s="39">
        <v>13.332086095774548</v>
      </c>
      <c r="H399" s="39">
        <v>13.492071128923842</v>
      </c>
      <c r="I399" s="39">
        <v>13.653975982470927</v>
      </c>
      <c r="J399" s="39">
        <v>13.817823694260579</v>
      </c>
      <c r="K399" s="40">
        <v>13.983637578591706</v>
      </c>
    </row>
    <row r="400" spans="2:11" ht="30.75" customHeight="1" thickBot="1" x14ac:dyDescent="0.25">
      <c r="B400" s="127" t="s">
        <v>46</v>
      </c>
      <c r="C400" s="129" t="s">
        <v>145</v>
      </c>
      <c r="D400" s="2" t="s">
        <v>3</v>
      </c>
      <c r="E400" s="3" t="s">
        <v>2</v>
      </c>
      <c r="F400" s="36">
        <v>14.790241952675334</v>
      </c>
      <c r="G400" s="39">
        <v>2.7480742835813259</v>
      </c>
      <c r="H400" s="39">
        <v>2.7810511749843014</v>
      </c>
      <c r="I400" s="39">
        <v>2.8144237890841137</v>
      </c>
      <c r="J400" s="39">
        <v>2.8481968745531225</v>
      </c>
      <c r="K400" s="40">
        <v>2.8823752370477602</v>
      </c>
    </row>
    <row r="401" spans="2:11" ht="30.75" customHeight="1" thickBot="1" x14ac:dyDescent="0.25">
      <c r="B401" s="128"/>
      <c r="C401" s="130"/>
      <c r="D401" s="4" t="s">
        <v>8</v>
      </c>
      <c r="E401" s="3" t="s">
        <v>2</v>
      </c>
      <c r="F401" s="36">
        <v>14.790241952675334</v>
      </c>
      <c r="G401" s="39">
        <v>2.7480742835813259</v>
      </c>
      <c r="H401" s="39">
        <v>2.7810511749843014</v>
      </c>
      <c r="I401" s="39">
        <v>2.8144237890841137</v>
      </c>
      <c r="J401" s="39">
        <v>2.8481968745531225</v>
      </c>
      <c r="K401" s="40">
        <v>2.8823752370477602</v>
      </c>
    </row>
    <row r="402" spans="2:11" ht="30.75" customHeight="1" thickBot="1" x14ac:dyDescent="0.25">
      <c r="B402" s="127" t="s">
        <v>47</v>
      </c>
      <c r="C402" s="129" t="s">
        <v>146</v>
      </c>
      <c r="D402" s="2" t="s">
        <v>3</v>
      </c>
      <c r="E402" s="3" t="s">
        <v>2</v>
      </c>
      <c r="F402" s="36">
        <v>6.2541594542741414</v>
      </c>
      <c r="G402" s="39">
        <v>1.1620428399143894</v>
      </c>
      <c r="H402" s="39">
        <v>1.1759873539933619</v>
      </c>
      <c r="I402" s="39">
        <v>1.1900992022412822</v>
      </c>
      <c r="J402" s="39">
        <v>1.2043803926681778</v>
      </c>
      <c r="K402" s="40">
        <v>1.2188329573801957</v>
      </c>
    </row>
    <row r="403" spans="2:11" ht="30.75" customHeight="1" thickBot="1" x14ac:dyDescent="0.25">
      <c r="B403" s="128"/>
      <c r="C403" s="130"/>
      <c r="D403" s="4" t="s">
        <v>8</v>
      </c>
      <c r="E403" s="3" t="s">
        <v>2</v>
      </c>
      <c r="F403" s="36">
        <v>6.2541594542741414</v>
      </c>
      <c r="G403" s="39">
        <v>1.1620428399143894</v>
      </c>
      <c r="H403" s="39">
        <v>1.1759873539933619</v>
      </c>
      <c r="I403" s="39">
        <v>1.1900992022412822</v>
      </c>
      <c r="J403" s="39">
        <v>1.2043803926681778</v>
      </c>
      <c r="K403" s="40">
        <v>1.2188329573801957</v>
      </c>
    </row>
    <row r="404" spans="2:11" ht="30.75" customHeight="1" thickBot="1" x14ac:dyDescent="0.25">
      <c r="B404" s="127" t="s">
        <v>48</v>
      </c>
      <c r="C404" s="129" t="s">
        <v>147</v>
      </c>
      <c r="D404" s="2" t="s">
        <v>3</v>
      </c>
      <c r="E404" s="3" t="s">
        <v>2</v>
      </c>
      <c r="F404" s="36">
        <v>125.84383010019187</v>
      </c>
      <c r="G404" s="39">
        <v>23.382186332871971</v>
      </c>
      <c r="H404" s="39">
        <v>23.66277256886643</v>
      </c>
      <c r="I404" s="39">
        <v>23.946725839692832</v>
      </c>
      <c r="J404" s="39">
        <v>24.234086549769152</v>
      </c>
      <c r="K404" s="40">
        <v>24.524895588366373</v>
      </c>
    </row>
    <row r="405" spans="2:11" ht="30.75" customHeight="1" thickBot="1" x14ac:dyDescent="0.25">
      <c r="B405" s="128"/>
      <c r="C405" s="130"/>
      <c r="D405" s="4" t="s">
        <v>8</v>
      </c>
      <c r="E405" s="3" t="s">
        <v>2</v>
      </c>
      <c r="F405" s="36">
        <v>125.84383010019187</v>
      </c>
      <c r="G405" s="39">
        <v>23.382186332871971</v>
      </c>
      <c r="H405" s="39">
        <v>23.66277256886643</v>
      </c>
      <c r="I405" s="39">
        <v>23.946725839692832</v>
      </c>
      <c r="J405" s="39">
        <v>24.234086549769152</v>
      </c>
      <c r="K405" s="40">
        <v>24.524895588366373</v>
      </c>
    </row>
    <row r="406" spans="2:11" ht="30.75" customHeight="1" thickBot="1" x14ac:dyDescent="0.25">
      <c r="B406" s="127" t="s">
        <v>49</v>
      </c>
      <c r="C406" s="129" t="s">
        <v>148</v>
      </c>
      <c r="D406" s="2" t="s">
        <v>3</v>
      </c>
      <c r="E406" s="3" t="s">
        <v>2</v>
      </c>
      <c r="F406" s="36">
        <v>482.33091899381787</v>
      </c>
      <c r="G406" s="39">
        <v>89.618628207992145</v>
      </c>
      <c r="H406" s="39">
        <v>90.694051746488057</v>
      </c>
      <c r="I406" s="39">
        <v>91.78238036744591</v>
      </c>
      <c r="J406" s="39">
        <v>92.883768931855272</v>
      </c>
      <c r="K406" s="40">
        <v>93.99837415903751</v>
      </c>
    </row>
    <row r="407" spans="2:11" ht="30.75" customHeight="1" thickBot="1" x14ac:dyDescent="0.25">
      <c r="B407" s="128"/>
      <c r="C407" s="130"/>
      <c r="D407" s="4" t="s">
        <v>8</v>
      </c>
      <c r="E407" s="3" t="s">
        <v>2</v>
      </c>
      <c r="F407" s="36">
        <v>482.33091899381787</v>
      </c>
      <c r="G407" s="39">
        <v>89.618628207992145</v>
      </c>
      <c r="H407" s="39">
        <v>90.694051746488057</v>
      </c>
      <c r="I407" s="39">
        <v>91.78238036744591</v>
      </c>
      <c r="J407" s="39">
        <v>92.883768931855272</v>
      </c>
      <c r="K407" s="40">
        <v>93.99837415903751</v>
      </c>
    </row>
    <row r="408" spans="2:11" ht="30.75" customHeight="1" thickBot="1" x14ac:dyDescent="0.25">
      <c r="B408" s="127" t="s">
        <v>50</v>
      </c>
      <c r="C408" s="129" t="s">
        <v>149</v>
      </c>
      <c r="D408" s="2" t="s">
        <v>3</v>
      </c>
      <c r="E408" s="3" t="s">
        <v>2</v>
      </c>
      <c r="F408" s="36">
        <v>2.6199857173310597</v>
      </c>
      <c r="G408" s="39">
        <v>0.48680173023440632</v>
      </c>
      <c r="H408" s="39">
        <v>0.49264335099721923</v>
      </c>
      <c r="I408" s="39">
        <v>0.49855507120918569</v>
      </c>
      <c r="J408" s="39">
        <v>0.50453773206369601</v>
      </c>
      <c r="K408" s="40">
        <v>0.51059218484846025</v>
      </c>
    </row>
    <row r="409" spans="2:11" ht="30.75" customHeight="1" thickBot="1" x14ac:dyDescent="0.25">
      <c r="B409" s="128"/>
      <c r="C409" s="130"/>
      <c r="D409" s="4" t="s">
        <v>8</v>
      </c>
      <c r="E409" s="3" t="s">
        <v>2</v>
      </c>
      <c r="F409" s="36">
        <v>2.6199857173310597</v>
      </c>
      <c r="G409" s="39">
        <v>0.48680173023440632</v>
      </c>
      <c r="H409" s="39">
        <v>0.49264335099721923</v>
      </c>
      <c r="I409" s="39">
        <v>0.49855507120918569</v>
      </c>
      <c r="J409" s="39">
        <v>0.50453773206369601</v>
      </c>
      <c r="K409" s="40">
        <v>0.51059218484846025</v>
      </c>
    </row>
    <row r="410" spans="2:11" ht="30.75" customHeight="1" thickBot="1" x14ac:dyDescent="0.25">
      <c r="B410" s="127" t="s">
        <v>51</v>
      </c>
      <c r="C410" s="129" t="s">
        <v>150</v>
      </c>
      <c r="D410" s="2" t="s">
        <v>3</v>
      </c>
      <c r="E410" s="3" t="s">
        <v>2</v>
      </c>
      <c r="F410" s="36">
        <v>143.25405777019824</v>
      </c>
      <c r="G410" s="39">
        <v>26.6170623466877</v>
      </c>
      <c r="H410" s="39">
        <v>26.936467094847952</v>
      </c>
      <c r="I410" s="39">
        <v>27.259704699986127</v>
      </c>
      <c r="J410" s="39">
        <v>27.586821156385966</v>
      </c>
      <c r="K410" s="40">
        <v>27.917863010262597</v>
      </c>
    </row>
    <row r="411" spans="2:11" ht="30.75" customHeight="1" thickBot="1" x14ac:dyDescent="0.25">
      <c r="B411" s="128"/>
      <c r="C411" s="130"/>
      <c r="D411" s="4" t="s">
        <v>8</v>
      </c>
      <c r="E411" s="3" t="s">
        <v>2</v>
      </c>
      <c r="F411" s="36">
        <v>143.25405777019824</v>
      </c>
      <c r="G411" s="39">
        <v>26.6170623466877</v>
      </c>
      <c r="H411" s="39">
        <v>26.936467094847952</v>
      </c>
      <c r="I411" s="39">
        <v>27.259704699986127</v>
      </c>
      <c r="J411" s="39">
        <v>27.586821156385966</v>
      </c>
      <c r="K411" s="40">
        <v>27.917863010262597</v>
      </c>
    </row>
    <row r="412" spans="2:11" ht="30.75" customHeight="1" thickBot="1" x14ac:dyDescent="0.25">
      <c r="B412" s="127" t="s">
        <v>52</v>
      </c>
      <c r="C412" s="129" t="s">
        <v>151</v>
      </c>
      <c r="D412" s="2" t="s">
        <v>3</v>
      </c>
      <c r="E412" s="3" t="s">
        <v>2</v>
      </c>
      <c r="F412" s="36">
        <v>16.227008313792368</v>
      </c>
      <c r="G412" s="39">
        <v>3.0150300711292259</v>
      </c>
      <c r="H412" s="39">
        <v>3.0512104319827769</v>
      </c>
      <c r="I412" s="39">
        <v>3.0878249571665708</v>
      </c>
      <c r="J412" s="39">
        <v>3.1248788566525683</v>
      </c>
      <c r="K412" s="40">
        <v>3.1623774029323992</v>
      </c>
    </row>
    <row r="413" spans="2:11" ht="30.75" customHeight="1" thickBot="1" x14ac:dyDescent="0.25">
      <c r="B413" s="128"/>
      <c r="C413" s="130"/>
      <c r="D413" s="4" t="s">
        <v>8</v>
      </c>
      <c r="E413" s="3" t="s">
        <v>2</v>
      </c>
      <c r="F413" s="36">
        <v>16.227008313792368</v>
      </c>
      <c r="G413" s="39">
        <v>3.0150300711292259</v>
      </c>
      <c r="H413" s="39">
        <v>3.0512104319827769</v>
      </c>
      <c r="I413" s="39">
        <v>3.0878249571665708</v>
      </c>
      <c r="J413" s="39">
        <v>3.1248788566525683</v>
      </c>
      <c r="K413" s="40">
        <v>3.1623774029323992</v>
      </c>
    </row>
    <row r="414" spans="2:11" ht="30.75" customHeight="1" thickBot="1" x14ac:dyDescent="0.25">
      <c r="B414" s="127" t="s">
        <v>53</v>
      </c>
      <c r="C414" s="129" t="s">
        <v>152</v>
      </c>
      <c r="D414" s="2" t="s">
        <v>3</v>
      </c>
      <c r="E414" s="3" t="s">
        <v>2</v>
      </c>
      <c r="F414" s="36">
        <v>5.0709400980601149</v>
      </c>
      <c r="G414" s="39">
        <v>0.94219689722788313</v>
      </c>
      <c r="H414" s="39">
        <v>0.95350325999461771</v>
      </c>
      <c r="I414" s="39">
        <v>0.96494529911455329</v>
      </c>
      <c r="J414" s="39">
        <v>0.97652464270392791</v>
      </c>
      <c r="K414" s="40">
        <v>0.98824293841637501</v>
      </c>
    </row>
    <row r="415" spans="2:11" ht="30.75" customHeight="1" thickBot="1" x14ac:dyDescent="0.25">
      <c r="B415" s="128"/>
      <c r="C415" s="130"/>
      <c r="D415" s="4" t="s">
        <v>8</v>
      </c>
      <c r="E415" s="3" t="s">
        <v>2</v>
      </c>
      <c r="F415" s="36">
        <v>5.0709400980601149</v>
      </c>
      <c r="G415" s="39">
        <v>0.94219689722788313</v>
      </c>
      <c r="H415" s="39">
        <v>0.95350325999461771</v>
      </c>
      <c r="I415" s="39">
        <v>0.96494529911455329</v>
      </c>
      <c r="J415" s="39">
        <v>0.97652464270392791</v>
      </c>
      <c r="K415" s="40">
        <v>0.98824293841637501</v>
      </c>
    </row>
    <row r="416" spans="2:11" ht="30.75" customHeight="1" thickBot="1" x14ac:dyDescent="0.25">
      <c r="B416" s="127" t="s">
        <v>54</v>
      </c>
      <c r="C416" s="129" t="s">
        <v>153</v>
      </c>
      <c r="D416" s="2" t="s">
        <v>3</v>
      </c>
      <c r="E416" s="3" t="s">
        <v>2</v>
      </c>
      <c r="F416" s="36">
        <v>13.184444254956299</v>
      </c>
      <c r="G416" s="39">
        <v>2.4497119327924968</v>
      </c>
      <c r="H416" s="39">
        <v>2.4791084759860054</v>
      </c>
      <c r="I416" s="39">
        <v>2.5088577776978376</v>
      </c>
      <c r="J416" s="39">
        <v>2.5389640710302119</v>
      </c>
      <c r="K416" s="40">
        <v>2.5694316398825747</v>
      </c>
    </row>
    <row r="417" spans="2:11" ht="30.75" customHeight="1" thickBot="1" x14ac:dyDescent="0.25">
      <c r="B417" s="128"/>
      <c r="C417" s="130"/>
      <c r="D417" s="4" t="s">
        <v>8</v>
      </c>
      <c r="E417" s="3" t="s">
        <v>2</v>
      </c>
      <c r="F417" s="36">
        <v>13.184444254956299</v>
      </c>
      <c r="G417" s="39">
        <v>2.4497119327924968</v>
      </c>
      <c r="H417" s="39">
        <v>2.4791084759860054</v>
      </c>
      <c r="I417" s="39">
        <v>2.5088577776978376</v>
      </c>
      <c r="J417" s="39">
        <v>2.5389640710302119</v>
      </c>
      <c r="K417" s="40">
        <v>2.5694316398825747</v>
      </c>
    </row>
    <row r="418" spans="2:11" ht="30.75" customHeight="1" thickBot="1" x14ac:dyDescent="0.25">
      <c r="B418" s="127" t="s">
        <v>55</v>
      </c>
      <c r="C418" s="129" t="s">
        <v>154</v>
      </c>
      <c r="D418" s="2" t="s">
        <v>3</v>
      </c>
      <c r="E418" s="3" t="s">
        <v>2</v>
      </c>
      <c r="F418" s="36">
        <v>9.2122078448092086</v>
      </c>
      <c r="G418" s="39">
        <v>1.7116576966306545</v>
      </c>
      <c r="H418" s="39">
        <v>1.7321975889902226</v>
      </c>
      <c r="I418" s="39">
        <v>1.752983960058105</v>
      </c>
      <c r="J418" s="39">
        <v>1.7740197675788025</v>
      </c>
      <c r="K418" s="40">
        <v>1.7953080047897481</v>
      </c>
    </row>
    <row r="419" spans="2:11" ht="30.75" customHeight="1" thickBot="1" x14ac:dyDescent="0.25">
      <c r="B419" s="128"/>
      <c r="C419" s="130"/>
      <c r="D419" s="4" t="s">
        <v>8</v>
      </c>
      <c r="E419" s="3" t="s">
        <v>2</v>
      </c>
      <c r="F419" s="36">
        <v>9.2122078448092086</v>
      </c>
      <c r="G419" s="39">
        <v>1.7116576966306545</v>
      </c>
      <c r="H419" s="39">
        <v>1.7321975889902226</v>
      </c>
      <c r="I419" s="39">
        <v>1.752983960058105</v>
      </c>
      <c r="J419" s="39">
        <v>1.7740197675788025</v>
      </c>
      <c r="K419" s="40">
        <v>1.7953080047897481</v>
      </c>
    </row>
    <row r="420" spans="2:11" ht="30.75" customHeight="1" thickBot="1" x14ac:dyDescent="0.25">
      <c r="B420" s="127" t="s">
        <v>56</v>
      </c>
      <c r="C420" s="129" t="s">
        <v>155</v>
      </c>
      <c r="D420" s="2" t="s">
        <v>3</v>
      </c>
      <c r="E420" s="3" t="s">
        <v>2</v>
      </c>
      <c r="F420" s="36">
        <v>37.271409720741843</v>
      </c>
      <c r="G420" s="39">
        <v>6.925147194624941</v>
      </c>
      <c r="H420" s="39">
        <v>7.0082489609604393</v>
      </c>
      <c r="I420" s="39">
        <v>7.092347948491966</v>
      </c>
      <c r="J420" s="39">
        <v>7.1774561238738706</v>
      </c>
      <c r="K420" s="40">
        <v>7.2635855973603549</v>
      </c>
    </row>
    <row r="421" spans="2:11" ht="30.75" customHeight="1" thickBot="1" x14ac:dyDescent="0.25">
      <c r="B421" s="128"/>
      <c r="C421" s="130"/>
      <c r="D421" s="4" t="s">
        <v>8</v>
      </c>
      <c r="E421" s="3" t="s">
        <v>2</v>
      </c>
      <c r="F421" s="36">
        <v>37.271409720741843</v>
      </c>
      <c r="G421" s="39">
        <v>6.925147194624941</v>
      </c>
      <c r="H421" s="39">
        <v>7.0082489609604393</v>
      </c>
      <c r="I421" s="39">
        <v>7.092347948491966</v>
      </c>
      <c r="J421" s="39">
        <v>7.1774561238738706</v>
      </c>
      <c r="K421" s="40">
        <v>7.2635855973603549</v>
      </c>
    </row>
    <row r="422" spans="2:11" ht="30.75" customHeight="1" thickBot="1" x14ac:dyDescent="0.25">
      <c r="B422" s="127" t="s">
        <v>57</v>
      </c>
      <c r="C422" s="129" t="s">
        <v>156</v>
      </c>
      <c r="D422" s="2" t="s">
        <v>3</v>
      </c>
      <c r="E422" s="3" t="s">
        <v>2</v>
      </c>
      <c r="F422" s="36">
        <v>99.389499999999998</v>
      </c>
      <c r="G422" s="39">
        <v>18.466887146400001</v>
      </c>
      <c r="H422" s="39">
        <v>18.688489792156798</v>
      </c>
      <c r="I422" s="39">
        <v>18.912751669662679</v>
      </c>
      <c r="J422" s="39">
        <v>19.139704689698632</v>
      </c>
      <c r="K422" s="40">
        <v>19.369381145975016</v>
      </c>
    </row>
    <row r="423" spans="2:11" ht="30.75" customHeight="1" thickBot="1" x14ac:dyDescent="0.25">
      <c r="B423" s="128"/>
      <c r="C423" s="130"/>
      <c r="D423" s="4" t="s">
        <v>8</v>
      </c>
      <c r="E423" s="3" t="s">
        <v>2</v>
      </c>
      <c r="F423" s="36">
        <v>99.389499999999998</v>
      </c>
      <c r="G423" s="39">
        <v>18.466887146400001</v>
      </c>
      <c r="H423" s="39">
        <v>18.688489792156798</v>
      </c>
      <c r="I423" s="39">
        <v>18.912751669662679</v>
      </c>
      <c r="J423" s="39">
        <v>19.139704689698632</v>
      </c>
      <c r="K423" s="40">
        <v>19.369381145975016</v>
      </c>
    </row>
    <row r="424" spans="2:11" ht="13.5" thickBot="1" x14ac:dyDescent="0.25">
      <c r="B424" s="147" t="s">
        <v>132</v>
      </c>
      <c r="C424" s="148"/>
      <c r="D424" s="6" t="s">
        <v>3</v>
      </c>
      <c r="E424" s="16" t="s">
        <v>2</v>
      </c>
      <c r="F424" s="107">
        <f>+F422+F420+F418+F416+F414+F412+F410+F408+F406+F404+F402+F400+F398+F396+F394+F392+F390+F388+F386+F384+F382+F380+F378+F376</f>
        <v>1982.314074078022</v>
      </c>
      <c r="G424" s="23">
        <f t="shared" ref="G424:K425" si="164">+G422+G420+G418+G416+G414+G412+G410+G408+G406+G404+G402+G400+G398+G396+G394+G392+G390+G388+G386+G384+G382+G380+G378+G376</f>
        <v>368.32029836873357</v>
      </c>
      <c r="H424" s="23">
        <f t="shared" si="164"/>
        <v>372.74014194915833</v>
      </c>
      <c r="I424" s="23">
        <f t="shared" si="164"/>
        <v>377.21302365254809</v>
      </c>
      <c r="J424" s="23">
        <f t="shared" si="164"/>
        <v>381.73957993637868</v>
      </c>
      <c r="K424" s="23">
        <f t="shared" si="164"/>
        <v>386.32045489561517</v>
      </c>
    </row>
    <row r="425" spans="2:11" x14ac:dyDescent="0.2">
      <c r="B425" s="149"/>
      <c r="C425" s="150"/>
      <c r="D425" s="7" t="s">
        <v>5</v>
      </c>
      <c r="E425" s="17" t="s">
        <v>2</v>
      </c>
      <c r="F425" s="107">
        <f>+F423+F421+F419+F417+F415+F413+F411+F409+F407+F405+F403+F401+F399+F397+F395+F393+F391+F389+F387+F385+F383+F381+F379+F377</f>
        <v>1982.314074078022</v>
      </c>
      <c r="G425" s="23">
        <f t="shared" si="164"/>
        <v>368.32029836873357</v>
      </c>
      <c r="H425" s="23">
        <f t="shared" si="164"/>
        <v>372.74014194915833</v>
      </c>
      <c r="I425" s="23">
        <f t="shared" si="164"/>
        <v>377.21302365254809</v>
      </c>
      <c r="J425" s="23">
        <f t="shared" si="164"/>
        <v>381.73957993637868</v>
      </c>
      <c r="K425" s="23">
        <f t="shared" si="164"/>
        <v>386.32045489561517</v>
      </c>
    </row>
    <row r="427" spans="2:11" ht="13.5" thickBot="1" x14ac:dyDescent="0.25"/>
    <row r="428" spans="2:11" ht="13.5" thickBot="1" x14ac:dyDescent="0.25">
      <c r="B428" s="138" t="s">
        <v>58</v>
      </c>
      <c r="C428" s="139"/>
      <c r="D428" s="139"/>
      <c r="E428" s="139"/>
      <c r="F428" s="139"/>
      <c r="G428" s="139"/>
      <c r="H428" s="139"/>
      <c r="I428" s="139"/>
      <c r="J428" s="139"/>
      <c r="K428" s="140"/>
    </row>
    <row r="429" spans="2:11" ht="13.5" thickBot="1" x14ac:dyDescent="0.25">
      <c r="B429" s="116" t="s">
        <v>0</v>
      </c>
      <c r="C429" s="117"/>
      <c r="D429" s="120" t="s">
        <v>13</v>
      </c>
      <c r="E429" s="121"/>
      <c r="F429" s="124" t="s">
        <v>12</v>
      </c>
      <c r="G429" s="125"/>
      <c r="H429" s="125"/>
      <c r="I429" s="125"/>
      <c r="J429" s="125"/>
      <c r="K429" s="126"/>
    </row>
    <row r="430" spans="2:11" ht="13.5" thickBot="1" x14ac:dyDescent="0.25">
      <c r="B430" s="118"/>
      <c r="C430" s="119"/>
      <c r="D430" s="122"/>
      <c r="E430" s="123"/>
      <c r="F430" s="10" t="s">
        <v>11</v>
      </c>
      <c r="G430" s="11">
        <f>2019+1</f>
        <v>2020</v>
      </c>
      <c r="H430" s="11">
        <f>+G430+1</f>
        <v>2021</v>
      </c>
      <c r="I430" s="11">
        <f t="shared" ref="I430" si="165">+H430+1</f>
        <v>2022</v>
      </c>
      <c r="J430" s="11">
        <f t="shared" ref="J430" si="166">+I430+1</f>
        <v>2023</v>
      </c>
      <c r="K430" s="12">
        <f t="shared" ref="K430" si="167">+J430+1</f>
        <v>2024</v>
      </c>
    </row>
    <row r="431" spans="2:11" x14ac:dyDescent="0.2">
      <c r="B431" s="127" t="s">
        <v>1</v>
      </c>
      <c r="C431" s="157" t="s">
        <v>58</v>
      </c>
      <c r="D431" s="2" t="s">
        <v>3</v>
      </c>
      <c r="E431" s="3" t="s">
        <v>2</v>
      </c>
      <c r="F431" s="20">
        <v>24.364465095085503</v>
      </c>
      <c r="G431" s="20">
        <v>24.656838676226524</v>
      </c>
      <c r="H431" s="20">
        <v>24.952720740341245</v>
      </c>
      <c r="I431" s="20">
        <v>25.252153389225342</v>
      </c>
      <c r="J431" s="20">
        <v>25.555179229896048</v>
      </c>
      <c r="K431" s="20">
        <v>25.861841380654795</v>
      </c>
    </row>
    <row r="432" spans="2:11" ht="13.5" thickBot="1" x14ac:dyDescent="0.25">
      <c r="B432" s="128"/>
      <c r="C432" s="158"/>
      <c r="D432" s="4" t="s">
        <v>8</v>
      </c>
      <c r="E432" s="5" t="s">
        <v>2</v>
      </c>
      <c r="F432" s="20">
        <v>24.364465095085503</v>
      </c>
      <c r="G432" s="20">
        <v>24.656838676226524</v>
      </c>
      <c r="H432" s="20">
        <v>24.952720740341245</v>
      </c>
      <c r="I432" s="20">
        <v>25.252153389225342</v>
      </c>
      <c r="J432" s="20">
        <v>25.555179229896048</v>
      </c>
      <c r="K432" s="20">
        <v>25.861841380654795</v>
      </c>
    </row>
    <row r="433" spans="2:11" x14ac:dyDescent="0.2">
      <c r="B433" s="131" t="s">
        <v>58</v>
      </c>
      <c r="C433" s="132"/>
      <c r="D433" s="6" t="s">
        <v>3</v>
      </c>
      <c r="E433" s="16" t="s">
        <v>2</v>
      </c>
      <c r="F433" s="18">
        <f>+F431</f>
        <v>24.364465095085503</v>
      </c>
      <c r="G433" s="18">
        <f t="shared" ref="G433:K433" si="168">+G431</f>
        <v>24.656838676226524</v>
      </c>
      <c r="H433" s="18">
        <f t="shared" si="168"/>
        <v>24.952720740341245</v>
      </c>
      <c r="I433" s="18">
        <f t="shared" si="168"/>
        <v>25.252153389225342</v>
      </c>
      <c r="J433" s="18">
        <f t="shared" si="168"/>
        <v>25.555179229896048</v>
      </c>
      <c r="K433" s="18">
        <f t="shared" si="168"/>
        <v>25.861841380654795</v>
      </c>
    </row>
    <row r="434" spans="2:11" ht="13.5" thickBot="1" x14ac:dyDescent="0.25">
      <c r="B434" s="133"/>
      <c r="C434" s="134"/>
      <c r="D434" s="7" t="s">
        <v>5</v>
      </c>
      <c r="E434" s="17" t="s">
        <v>2</v>
      </c>
      <c r="F434" s="19">
        <f>+F432</f>
        <v>24.364465095085503</v>
      </c>
      <c r="G434" s="19">
        <f t="shared" ref="G434:K434" si="169">+G432</f>
        <v>24.656838676226524</v>
      </c>
      <c r="H434" s="19">
        <f t="shared" si="169"/>
        <v>24.952720740341245</v>
      </c>
      <c r="I434" s="19">
        <f t="shared" si="169"/>
        <v>25.252153389225342</v>
      </c>
      <c r="J434" s="19">
        <f t="shared" si="169"/>
        <v>25.555179229896048</v>
      </c>
      <c r="K434" s="19">
        <f t="shared" si="169"/>
        <v>25.861841380654795</v>
      </c>
    </row>
    <row r="436" spans="2:11" ht="13.5" thickBot="1" x14ac:dyDescent="0.25"/>
    <row r="437" spans="2:11" ht="13.5" thickBot="1" x14ac:dyDescent="0.25">
      <c r="B437" s="135" t="s">
        <v>59</v>
      </c>
      <c r="C437" s="136"/>
      <c r="D437" s="136"/>
      <c r="E437" s="136"/>
      <c r="F437" s="136"/>
      <c r="G437" s="136"/>
      <c r="H437" s="136"/>
      <c r="I437" s="136"/>
      <c r="J437" s="136"/>
      <c r="K437" s="137"/>
    </row>
    <row r="438" spans="2:11" ht="13.5" thickBot="1" x14ac:dyDescent="0.25">
      <c r="B438" s="116" t="s">
        <v>0</v>
      </c>
      <c r="C438" s="117"/>
      <c r="D438" s="120" t="s">
        <v>13</v>
      </c>
      <c r="E438" s="121"/>
      <c r="F438" s="124" t="s">
        <v>12</v>
      </c>
      <c r="G438" s="125"/>
      <c r="H438" s="125"/>
      <c r="I438" s="125"/>
      <c r="J438" s="125"/>
      <c r="K438" s="126"/>
    </row>
    <row r="439" spans="2:11" ht="13.5" thickBot="1" x14ac:dyDescent="0.25">
      <c r="B439" s="118"/>
      <c r="C439" s="119"/>
      <c r="D439" s="122"/>
      <c r="E439" s="123"/>
      <c r="F439" s="10" t="s">
        <v>11</v>
      </c>
      <c r="G439" s="11">
        <f>2019+1</f>
        <v>2020</v>
      </c>
      <c r="H439" s="11">
        <f>+G439+1</f>
        <v>2021</v>
      </c>
      <c r="I439" s="11">
        <f t="shared" ref="I439" si="170">+H439+1</f>
        <v>2022</v>
      </c>
      <c r="J439" s="11">
        <f t="shared" ref="J439" si="171">+I439+1</f>
        <v>2023</v>
      </c>
      <c r="K439" s="12">
        <f t="shared" ref="K439" si="172">+J439+1</f>
        <v>2024</v>
      </c>
    </row>
    <row r="440" spans="2:11" ht="22.5" customHeight="1" thickBot="1" x14ac:dyDescent="0.25">
      <c r="B440" s="127" t="s">
        <v>1</v>
      </c>
      <c r="C440" s="129" t="s">
        <v>60</v>
      </c>
      <c r="D440" s="2" t="s">
        <v>3</v>
      </c>
      <c r="E440" s="3" t="s">
        <v>2</v>
      </c>
      <c r="F440" s="25">
        <v>21.681128479999998</v>
      </c>
      <c r="G440" s="26">
        <v>21.941302021759999</v>
      </c>
      <c r="H440" s="26">
        <v>22.204597646021121</v>
      </c>
      <c r="I440" s="26">
        <v>22.471052817773373</v>
      </c>
      <c r="J440" s="26">
        <v>22.740705451586656</v>
      </c>
      <c r="K440" s="27">
        <v>23.013593917005693</v>
      </c>
    </row>
    <row r="441" spans="2:11" ht="29.25" customHeight="1" thickBot="1" x14ac:dyDescent="0.25">
      <c r="B441" s="128"/>
      <c r="C441" s="130"/>
      <c r="D441" s="4" t="s">
        <v>8</v>
      </c>
      <c r="E441" s="5" t="s">
        <v>2</v>
      </c>
      <c r="F441" s="25">
        <v>21.681128479999998</v>
      </c>
      <c r="G441" s="26">
        <v>21.941302021759999</v>
      </c>
      <c r="H441" s="26">
        <v>22.204597646021121</v>
      </c>
      <c r="I441" s="26">
        <v>22.471052817773373</v>
      </c>
      <c r="J441" s="26">
        <v>22.740705451586656</v>
      </c>
      <c r="K441" s="27">
        <v>23.013593917005693</v>
      </c>
    </row>
    <row r="442" spans="2:11" ht="19.5" customHeight="1" thickBot="1" x14ac:dyDescent="0.25">
      <c r="B442" s="127" t="s">
        <v>4</v>
      </c>
      <c r="C442" s="129" t="s">
        <v>61</v>
      </c>
      <c r="D442" s="2" t="s">
        <v>3</v>
      </c>
      <c r="E442" s="3" t="s">
        <v>2</v>
      </c>
      <c r="F442" s="36">
        <v>9.2479669791666677</v>
      </c>
      <c r="G442" s="39">
        <v>9.5254059885416655</v>
      </c>
      <c r="H442" s="39">
        <v>9.8111681681979164</v>
      </c>
      <c r="I442" s="39">
        <v>10.105503213243853</v>
      </c>
      <c r="J442" s="39">
        <v>10.408668309641168</v>
      </c>
      <c r="K442" s="40">
        <v>10.720928358930403</v>
      </c>
    </row>
    <row r="443" spans="2:11" ht="30" customHeight="1" thickBot="1" x14ac:dyDescent="0.25">
      <c r="B443" s="128"/>
      <c r="C443" s="130"/>
      <c r="D443" s="4" t="s">
        <v>8</v>
      </c>
      <c r="E443" s="5" t="s">
        <v>2</v>
      </c>
      <c r="F443" s="36">
        <v>9.2479669791666677</v>
      </c>
      <c r="G443" s="39">
        <v>9.5254059885416655</v>
      </c>
      <c r="H443" s="39">
        <v>9.8111681681979164</v>
      </c>
      <c r="I443" s="39">
        <v>10.105503213243853</v>
      </c>
      <c r="J443" s="39">
        <v>10.408668309641168</v>
      </c>
      <c r="K443" s="40">
        <v>10.720928358930403</v>
      </c>
    </row>
    <row r="444" spans="2:11" x14ac:dyDescent="0.2">
      <c r="B444" s="147" t="s">
        <v>59</v>
      </c>
      <c r="C444" s="148"/>
      <c r="D444" s="6" t="s">
        <v>3</v>
      </c>
      <c r="E444" s="16" t="s">
        <v>2</v>
      </c>
      <c r="F444" s="23">
        <f>F440+F442</f>
        <v>30.929095459166668</v>
      </c>
      <c r="G444" s="23">
        <f t="shared" ref="G444:K444" si="173">G440+G442</f>
        <v>31.466708010301666</v>
      </c>
      <c r="H444" s="23">
        <f t="shared" si="173"/>
        <v>32.015765814219037</v>
      </c>
      <c r="I444" s="23">
        <f t="shared" si="173"/>
        <v>32.576556031017226</v>
      </c>
      <c r="J444" s="23">
        <f t="shared" si="173"/>
        <v>33.149373761227821</v>
      </c>
      <c r="K444" s="23">
        <f t="shared" si="173"/>
        <v>33.734522275936094</v>
      </c>
    </row>
    <row r="445" spans="2:11" ht="13.5" thickBot="1" x14ac:dyDescent="0.25">
      <c r="B445" s="149"/>
      <c r="C445" s="150"/>
      <c r="D445" s="7" t="s">
        <v>5</v>
      </c>
      <c r="E445" s="17" t="s">
        <v>2</v>
      </c>
      <c r="F445" s="24">
        <f>F441+F443</f>
        <v>30.929095459166668</v>
      </c>
      <c r="G445" s="24">
        <f t="shared" ref="G445:K445" si="174">G441+G443</f>
        <v>31.466708010301666</v>
      </c>
      <c r="H445" s="24">
        <f t="shared" si="174"/>
        <v>32.015765814219037</v>
      </c>
      <c r="I445" s="24">
        <f t="shared" si="174"/>
        <v>32.576556031017226</v>
      </c>
      <c r="J445" s="24">
        <f t="shared" si="174"/>
        <v>33.149373761227821</v>
      </c>
      <c r="K445" s="24">
        <f t="shared" si="174"/>
        <v>33.734522275936094</v>
      </c>
    </row>
    <row r="447" spans="2:11" ht="13.5" thickBot="1" x14ac:dyDescent="0.25"/>
    <row r="448" spans="2:11" ht="13.5" thickBot="1" x14ac:dyDescent="0.25">
      <c r="B448" s="138" t="s">
        <v>62</v>
      </c>
      <c r="C448" s="139"/>
      <c r="D448" s="139"/>
      <c r="E448" s="139"/>
      <c r="F448" s="139"/>
      <c r="G448" s="139"/>
      <c r="H448" s="139"/>
      <c r="I448" s="139"/>
      <c r="J448" s="139"/>
      <c r="K448" s="140"/>
    </row>
    <row r="449" spans="2:11" ht="13.5" thickBot="1" x14ac:dyDescent="0.25">
      <c r="B449" s="116" t="s">
        <v>0</v>
      </c>
      <c r="C449" s="117"/>
      <c r="D449" s="120" t="s">
        <v>13</v>
      </c>
      <c r="E449" s="121"/>
      <c r="F449" s="124" t="s">
        <v>12</v>
      </c>
      <c r="G449" s="125"/>
      <c r="H449" s="125"/>
      <c r="I449" s="125"/>
      <c r="J449" s="125"/>
      <c r="K449" s="126"/>
    </row>
    <row r="450" spans="2:11" ht="13.5" thickBot="1" x14ac:dyDescent="0.25">
      <c r="B450" s="118"/>
      <c r="C450" s="119"/>
      <c r="D450" s="122"/>
      <c r="E450" s="123"/>
      <c r="F450" s="10" t="s">
        <v>11</v>
      </c>
      <c r="G450" s="11">
        <f>2019+1</f>
        <v>2020</v>
      </c>
      <c r="H450" s="11">
        <f>+G450+1</f>
        <v>2021</v>
      </c>
      <c r="I450" s="11">
        <f t="shared" ref="I450" si="175">+H450+1</f>
        <v>2022</v>
      </c>
      <c r="J450" s="11">
        <f t="shared" ref="J450" si="176">+I450+1</f>
        <v>2023</v>
      </c>
      <c r="K450" s="12">
        <f t="shared" ref="K450" si="177">+J450+1</f>
        <v>2024</v>
      </c>
    </row>
    <row r="451" spans="2:11" x14ac:dyDescent="0.2">
      <c r="B451" s="127" t="s">
        <v>1</v>
      </c>
      <c r="C451" s="157" t="s">
        <v>62</v>
      </c>
      <c r="D451" s="2" t="s">
        <v>3</v>
      </c>
      <c r="E451" s="3" t="s">
        <v>2</v>
      </c>
      <c r="F451" s="20">
        <v>37.086788171803754</v>
      </c>
      <c r="G451" s="20">
        <v>37.531829629865392</v>
      </c>
      <c r="H451" s="20">
        <v>37.982211585423784</v>
      </c>
      <c r="I451" s="20">
        <v>38.437998124448868</v>
      </c>
      <c r="J451" s="20">
        <v>38.899254101942255</v>
      </c>
      <c r="K451" s="20">
        <v>39.366045151165558</v>
      </c>
    </row>
    <row r="452" spans="2:11" ht="13.5" thickBot="1" x14ac:dyDescent="0.25">
      <c r="B452" s="128"/>
      <c r="C452" s="158"/>
      <c r="D452" s="4" t="s">
        <v>8</v>
      </c>
      <c r="E452" s="5" t="s">
        <v>2</v>
      </c>
      <c r="F452" s="20">
        <v>37.086788171803754</v>
      </c>
      <c r="G452" s="20">
        <v>37.531829629865392</v>
      </c>
      <c r="H452" s="20">
        <v>37.982211585423784</v>
      </c>
      <c r="I452" s="20">
        <v>38.437998124448868</v>
      </c>
      <c r="J452" s="20">
        <v>38.899254101942255</v>
      </c>
      <c r="K452" s="20">
        <v>39.366045151165558</v>
      </c>
    </row>
    <row r="453" spans="2:11" x14ac:dyDescent="0.2">
      <c r="B453" s="131" t="s">
        <v>62</v>
      </c>
      <c r="C453" s="132"/>
      <c r="D453" s="6" t="s">
        <v>3</v>
      </c>
      <c r="E453" s="16" t="s">
        <v>2</v>
      </c>
      <c r="F453" s="18">
        <f>+F451</f>
        <v>37.086788171803754</v>
      </c>
      <c r="G453" s="18">
        <f t="shared" ref="G453:K453" si="178">+G451</f>
        <v>37.531829629865392</v>
      </c>
      <c r="H453" s="18">
        <f t="shared" si="178"/>
        <v>37.982211585423784</v>
      </c>
      <c r="I453" s="18">
        <f t="shared" si="178"/>
        <v>38.437998124448868</v>
      </c>
      <c r="J453" s="18">
        <f t="shared" si="178"/>
        <v>38.899254101942255</v>
      </c>
      <c r="K453" s="18">
        <f t="shared" si="178"/>
        <v>39.366045151165558</v>
      </c>
    </row>
    <row r="454" spans="2:11" ht="13.5" thickBot="1" x14ac:dyDescent="0.25">
      <c r="B454" s="133"/>
      <c r="C454" s="134"/>
      <c r="D454" s="7" t="s">
        <v>5</v>
      </c>
      <c r="E454" s="17" t="s">
        <v>2</v>
      </c>
      <c r="F454" s="19">
        <f>+F452</f>
        <v>37.086788171803754</v>
      </c>
      <c r="G454" s="19">
        <f t="shared" ref="G454:K454" si="179">+G452</f>
        <v>37.531829629865392</v>
      </c>
      <c r="H454" s="19">
        <f t="shared" si="179"/>
        <v>37.982211585423784</v>
      </c>
      <c r="I454" s="19">
        <f t="shared" si="179"/>
        <v>38.437998124448868</v>
      </c>
      <c r="J454" s="19">
        <f t="shared" si="179"/>
        <v>38.899254101942255</v>
      </c>
      <c r="K454" s="19">
        <f t="shared" si="179"/>
        <v>39.366045151165558</v>
      </c>
    </row>
    <row r="456" spans="2:11" ht="13.5" thickBot="1" x14ac:dyDescent="0.25"/>
    <row r="457" spans="2:11" ht="13.5" thickBot="1" x14ac:dyDescent="0.25">
      <c r="B457" s="138" t="s">
        <v>63</v>
      </c>
      <c r="C457" s="139"/>
      <c r="D457" s="139"/>
      <c r="E457" s="139"/>
      <c r="F457" s="139"/>
      <c r="G457" s="139"/>
      <c r="H457" s="139"/>
      <c r="I457" s="139"/>
      <c r="J457" s="139"/>
      <c r="K457" s="140"/>
    </row>
    <row r="458" spans="2:11" ht="13.5" thickBot="1" x14ac:dyDescent="0.25">
      <c r="B458" s="116" t="s">
        <v>0</v>
      </c>
      <c r="C458" s="117"/>
      <c r="D458" s="120" t="s">
        <v>13</v>
      </c>
      <c r="E458" s="121"/>
      <c r="F458" s="124" t="s">
        <v>12</v>
      </c>
      <c r="G458" s="125"/>
      <c r="H458" s="125"/>
      <c r="I458" s="125"/>
      <c r="J458" s="125"/>
      <c r="K458" s="126"/>
    </row>
    <row r="459" spans="2:11" ht="13.5" thickBot="1" x14ac:dyDescent="0.25">
      <c r="B459" s="118"/>
      <c r="C459" s="119"/>
      <c r="D459" s="122"/>
      <c r="E459" s="123"/>
      <c r="F459" s="10" t="s">
        <v>11</v>
      </c>
      <c r="G459" s="11">
        <f>2019+1</f>
        <v>2020</v>
      </c>
      <c r="H459" s="11">
        <f>+G459+1</f>
        <v>2021</v>
      </c>
      <c r="I459" s="11">
        <f t="shared" ref="I459" si="180">+H459+1</f>
        <v>2022</v>
      </c>
      <c r="J459" s="11">
        <f t="shared" ref="J459" si="181">+I459+1</f>
        <v>2023</v>
      </c>
      <c r="K459" s="12">
        <f t="shared" ref="K459" si="182">+J459+1</f>
        <v>2024</v>
      </c>
    </row>
    <row r="460" spans="2:11" x14ac:dyDescent="0.2">
      <c r="B460" s="127" t="s">
        <v>1</v>
      </c>
      <c r="C460" s="157" t="s">
        <v>63</v>
      </c>
      <c r="D460" s="2" t="s">
        <v>3</v>
      </c>
      <c r="E460" s="3" t="s">
        <v>2</v>
      </c>
      <c r="F460" s="20">
        <v>7.6347110174039354</v>
      </c>
      <c r="G460" s="20">
        <v>7.7263275496127823</v>
      </c>
      <c r="H460" s="20">
        <v>7.8190434802081352</v>
      </c>
      <c r="I460" s="20">
        <v>7.9128720019706345</v>
      </c>
      <c r="J460" s="20">
        <v>8.0078264659942811</v>
      </c>
      <c r="K460" s="20">
        <v>8.1039203835862121</v>
      </c>
    </row>
    <row r="461" spans="2:11" ht="13.5" thickBot="1" x14ac:dyDescent="0.25">
      <c r="B461" s="128"/>
      <c r="C461" s="158"/>
      <c r="D461" s="4" t="s">
        <v>8</v>
      </c>
      <c r="E461" s="5" t="s">
        <v>2</v>
      </c>
      <c r="F461" s="20">
        <v>7.6347110174039354</v>
      </c>
      <c r="G461" s="20">
        <v>7.7263275496127823</v>
      </c>
      <c r="H461" s="20">
        <v>7.8190434802081352</v>
      </c>
      <c r="I461" s="20">
        <v>7.9128720019706345</v>
      </c>
      <c r="J461" s="20">
        <v>8.0078264659942811</v>
      </c>
      <c r="K461" s="20">
        <v>8.1039203835862121</v>
      </c>
    </row>
    <row r="462" spans="2:11" x14ac:dyDescent="0.2">
      <c r="B462" s="131" t="s">
        <v>63</v>
      </c>
      <c r="C462" s="132"/>
      <c r="D462" s="6" t="s">
        <v>3</v>
      </c>
      <c r="E462" s="16" t="s">
        <v>2</v>
      </c>
      <c r="F462" s="18">
        <f>+F460</f>
        <v>7.6347110174039354</v>
      </c>
      <c r="G462" s="18">
        <f t="shared" ref="G462:K462" si="183">+G460</f>
        <v>7.7263275496127823</v>
      </c>
      <c r="H462" s="18">
        <f t="shared" si="183"/>
        <v>7.8190434802081352</v>
      </c>
      <c r="I462" s="18">
        <f t="shared" si="183"/>
        <v>7.9128720019706345</v>
      </c>
      <c r="J462" s="18">
        <f t="shared" si="183"/>
        <v>8.0078264659942811</v>
      </c>
      <c r="K462" s="18">
        <f t="shared" si="183"/>
        <v>8.1039203835862121</v>
      </c>
    </row>
    <row r="463" spans="2:11" ht="13.5" thickBot="1" x14ac:dyDescent="0.25">
      <c r="B463" s="133"/>
      <c r="C463" s="134"/>
      <c r="D463" s="7" t="s">
        <v>5</v>
      </c>
      <c r="E463" s="17" t="s">
        <v>2</v>
      </c>
      <c r="F463" s="19">
        <f>+F461</f>
        <v>7.6347110174039354</v>
      </c>
      <c r="G463" s="19">
        <f t="shared" ref="G463:K463" si="184">+G461</f>
        <v>7.7263275496127823</v>
      </c>
      <c r="H463" s="19">
        <f t="shared" si="184"/>
        <v>7.8190434802081352</v>
      </c>
      <c r="I463" s="19">
        <f t="shared" si="184"/>
        <v>7.9128720019706345</v>
      </c>
      <c r="J463" s="19">
        <f t="shared" si="184"/>
        <v>8.0078264659942811</v>
      </c>
      <c r="K463" s="19">
        <f t="shared" si="184"/>
        <v>8.1039203835862121</v>
      </c>
    </row>
    <row r="464" spans="2:11" ht="13.5" thickBot="1" x14ac:dyDescent="0.25"/>
    <row r="465" spans="2:12" ht="13.5" thickBot="1" x14ac:dyDescent="0.25">
      <c r="B465" s="138" t="s">
        <v>255</v>
      </c>
      <c r="C465" s="139"/>
      <c r="D465" s="139"/>
      <c r="E465" s="139"/>
      <c r="F465" s="139"/>
      <c r="G465" s="139"/>
      <c r="H465" s="139"/>
      <c r="I465" s="139"/>
      <c r="J465" s="139"/>
      <c r="K465" s="140"/>
    </row>
    <row r="466" spans="2:12" ht="13.5" thickBot="1" x14ac:dyDescent="0.25">
      <c r="B466" s="116" t="s">
        <v>0</v>
      </c>
      <c r="C466" s="117"/>
      <c r="D466" s="120" t="s">
        <v>13</v>
      </c>
      <c r="E466" s="121"/>
      <c r="F466" s="124" t="s">
        <v>12</v>
      </c>
      <c r="G466" s="125"/>
      <c r="H466" s="125"/>
      <c r="I466" s="125"/>
      <c r="J466" s="125"/>
      <c r="K466" s="126"/>
    </row>
    <row r="467" spans="2:12" ht="13.5" thickBot="1" x14ac:dyDescent="0.25">
      <c r="B467" s="118"/>
      <c r="C467" s="119"/>
      <c r="D467" s="122"/>
      <c r="E467" s="123"/>
      <c r="F467" s="10" t="s">
        <v>11</v>
      </c>
      <c r="G467" s="11">
        <f>2019+1</f>
        <v>2020</v>
      </c>
      <c r="H467" s="11">
        <f>+G467+1</f>
        <v>2021</v>
      </c>
      <c r="I467" s="11">
        <f t="shared" ref="I467" si="185">+H467+1</f>
        <v>2022</v>
      </c>
      <c r="J467" s="11">
        <f t="shared" ref="J467" si="186">+I467+1</f>
        <v>2023</v>
      </c>
      <c r="K467" s="12">
        <f t="shared" ref="K467" si="187">+J467+1</f>
        <v>2024</v>
      </c>
    </row>
    <row r="468" spans="2:12" x14ac:dyDescent="0.2">
      <c r="B468" s="127" t="s">
        <v>1</v>
      </c>
      <c r="C468" s="157" t="s">
        <v>255</v>
      </c>
      <c r="D468" s="2" t="s">
        <v>3</v>
      </c>
      <c r="E468" s="3" t="s">
        <v>2</v>
      </c>
      <c r="F468" s="20">
        <v>0.65700000000000003</v>
      </c>
      <c r="G468" s="20">
        <v>0.67671000000000003</v>
      </c>
      <c r="H468" s="20">
        <v>0.6970113</v>
      </c>
      <c r="I468" s="20">
        <v>0.71792163900000006</v>
      </c>
      <c r="J468" s="20">
        <v>0.73945928816999995</v>
      </c>
      <c r="K468" s="20">
        <v>0.76164306681509986</v>
      </c>
    </row>
    <row r="469" spans="2:12" ht="13.5" thickBot="1" x14ac:dyDescent="0.25">
      <c r="B469" s="128"/>
      <c r="C469" s="158"/>
      <c r="D469" s="4" t="s">
        <v>8</v>
      </c>
      <c r="E469" s="5" t="s">
        <v>2</v>
      </c>
      <c r="F469" s="20">
        <v>0.65700000000000003</v>
      </c>
      <c r="G469" s="20">
        <v>0.67671000000000003</v>
      </c>
      <c r="H469" s="20">
        <v>0.6970113</v>
      </c>
      <c r="I469" s="20">
        <v>0.71792163900000006</v>
      </c>
      <c r="J469" s="20">
        <v>0.73945928816999995</v>
      </c>
      <c r="K469" s="20">
        <v>0.76164306681509986</v>
      </c>
    </row>
    <row r="470" spans="2:12" ht="20.25" customHeight="1" thickBot="1" x14ac:dyDescent="0.25">
      <c r="B470" s="131" t="s">
        <v>255</v>
      </c>
      <c r="C470" s="132"/>
      <c r="D470" s="6" t="s">
        <v>3</v>
      </c>
      <c r="E470" s="16" t="s">
        <v>2</v>
      </c>
      <c r="F470" s="18">
        <f>+F468</f>
        <v>0.65700000000000003</v>
      </c>
      <c r="G470" s="18">
        <f t="shared" ref="G470:K471" si="188">+G468</f>
        <v>0.67671000000000003</v>
      </c>
      <c r="H470" s="18">
        <f t="shared" si="188"/>
        <v>0.6970113</v>
      </c>
      <c r="I470" s="18">
        <f t="shared" si="188"/>
        <v>0.71792163900000006</v>
      </c>
      <c r="J470" s="18">
        <f t="shared" si="188"/>
        <v>0.73945928816999995</v>
      </c>
      <c r="K470" s="18">
        <f t="shared" si="188"/>
        <v>0.76164306681509986</v>
      </c>
    </row>
    <row r="471" spans="2:12" ht="18.75" customHeight="1" x14ac:dyDescent="0.2">
      <c r="B471" s="133"/>
      <c r="C471" s="134"/>
      <c r="D471" s="7" t="s">
        <v>5</v>
      </c>
      <c r="E471" s="17" t="s">
        <v>2</v>
      </c>
      <c r="F471" s="18">
        <f>+F469</f>
        <v>0.65700000000000003</v>
      </c>
      <c r="G471" s="18">
        <f t="shared" si="188"/>
        <v>0.67671000000000003</v>
      </c>
      <c r="H471" s="18">
        <f t="shared" si="188"/>
        <v>0.6970113</v>
      </c>
      <c r="I471" s="18">
        <f t="shared" si="188"/>
        <v>0.71792163900000006</v>
      </c>
      <c r="J471" s="18">
        <f t="shared" si="188"/>
        <v>0.73945928816999995</v>
      </c>
      <c r="K471" s="18">
        <f t="shared" si="188"/>
        <v>0.76164306681509986</v>
      </c>
    </row>
    <row r="472" spans="2:12" ht="13.5" thickBot="1" x14ac:dyDescent="0.25">
      <c r="B472" s="83"/>
      <c r="C472" s="83"/>
      <c r="D472" s="77"/>
      <c r="E472" s="78"/>
      <c r="F472" s="86"/>
      <c r="G472" s="86"/>
      <c r="H472" s="86"/>
      <c r="I472" s="86"/>
      <c r="J472" s="86"/>
      <c r="K472" s="86"/>
      <c r="L472" s="87"/>
    </row>
    <row r="473" spans="2:12" ht="13.5" thickBot="1" x14ac:dyDescent="0.25">
      <c r="B473" s="113" t="s">
        <v>157</v>
      </c>
      <c r="C473" s="114"/>
      <c r="D473" s="114"/>
      <c r="E473" s="114"/>
      <c r="F473" s="114"/>
      <c r="G473" s="114"/>
      <c r="H473" s="114"/>
      <c r="I473" s="114"/>
      <c r="J473" s="114"/>
      <c r="K473" s="115"/>
    </row>
    <row r="474" spans="2:12" ht="13.5" thickBot="1" x14ac:dyDescent="0.25">
      <c r="B474" s="116" t="s">
        <v>0</v>
      </c>
      <c r="C474" s="117"/>
      <c r="D474" s="120" t="s">
        <v>13</v>
      </c>
      <c r="E474" s="121"/>
      <c r="F474" s="124" t="s">
        <v>12</v>
      </c>
      <c r="G474" s="125"/>
      <c r="H474" s="125"/>
      <c r="I474" s="125"/>
      <c r="J474" s="125"/>
      <c r="K474" s="126"/>
    </row>
    <row r="475" spans="2:12" ht="13.5" thickBot="1" x14ac:dyDescent="0.25">
      <c r="B475" s="118"/>
      <c r="C475" s="119"/>
      <c r="D475" s="122"/>
      <c r="E475" s="123"/>
      <c r="F475" s="10" t="s">
        <v>11</v>
      </c>
      <c r="G475" s="11">
        <f>2019+1</f>
        <v>2020</v>
      </c>
      <c r="H475" s="11">
        <f>+G475+1</f>
        <v>2021</v>
      </c>
      <c r="I475" s="11">
        <f t="shared" ref="I475" si="189">+H475+1</f>
        <v>2022</v>
      </c>
      <c r="J475" s="11">
        <f t="shared" ref="J475" si="190">+I475+1</f>
        <v>2023</v>
      </c>
      <c r="K475" s="12">
        <f t="shared" ref="K475" si="191">+J475+1</f>
        <v>2024</v>
      </c>
    </row>
    <row r="476" spans="2:12" ht="12.75" customHeight="1" x14ac:dyDescent="0.2">
      <c r="B476" s="141" t="s">
        <v>157</v>
      </c>
      <c r="C476" s="142"/>
      <c r="D476" s="2" t="s">
        <v>3</v>
      </c>
      <c r="E476" s="3" t="s">
        <v>2</v>
      </c>
      <c r="F476" s="85">
        <f>+F462+F453+F444+F433+F424+F470</f>
        <v>2082.9861338214819</v>
      </c>
      <c r="G476" s="85">
        <f t="shared" ref="G476:K477" si="192">+G462+G453+G444+G433+G424+G470</f>
        <v>470.37871223473996</v>
      </c>
      <c r="H476" s="85">
        <f t="shared" si="192"/>
        <v>476.20689486935055</v>
      </c>
      <c r="I476" s="85">
        <f t="shared" si="192"/>
        <v>482.11052483821015</v>
      </c>
      <c r="J476" s="85">
        <f t="shared" si="192"/>
        <v>488.09067278360908</v>
      </c>
      <c r="K476" s="85">
        <f t="shared" si="192"/>
        <v>494.14842715377296</v>
      </c>
    </row>
    <row r="477" spans="2:12" ht="15.75" customHeight="1" thickBot="1" x14ac:dyDescent="0.25">
      <c r="B477" s="143"/>
      <c r="C477" s="144"/>
      <c r="D477" s="4" t="s">
        <v>8</v>
      </c>
      <c r="E477" s="5" t="s">
        <v>2</v>
      </c>
      <c r="F477" s="85">
        <f>+F463+F454+F445+F434+F425+F471</f>
        <v>2082.9861338214819</v>
      </c>
      <c r="G477" s="85">
        <f t="shared" si="192"/>
        <v>470.37871223473996</v>
      </c>
      <c r="H477" s="85">
        <f t="shared" si="192"/>
        <v>476.20689486935055</v>
      </c>
      <c r="I477" s="85">
        <f t="shared" si="192"/>
        <v>482.11052483821015</v>
      </c>
      <c r="J477" s="85">
        <f t="shared" si="192"/>
        <v>488.09067278360908</v>
      </c>
      <c r="K477" s="85">
        <f t="shared" si="192"/>
        <v>494.14842715377296</v>
      </c>
    </row>
    <row r="478" spans="2:12" x14ac:dyDescent="0.2">
      <c r="B478" s="131" t="s">
        <v>157</v>
      </c>
      <c r="C478" s="132"/>
      <c r="D478" s="6" t="s">
        <v>3</v>
      </c>
      <c r="E478" s="16" t="s">
        <v>2</v>
      </c>
      <c r="F478" s="85">
        <v>1581.9115950122361</v>
      </c>
      <c r="G478" s="85">
        <v>1600.929703569383</v>
      </c>
      <c r="H478" s="85">
        <v>1620.1770845117255</v>
      </c>
      <c r="I478" s="85">
        <v>1639.6565207603614</v>
      </c>
      <c r="J478" s="85">
        <v>1659.3708295810161</v>
      </c>
      <c r="K478" s="85">
        <v>1679.322863024664</v>
      </c>
    </row>
    <row r="479" spans="2:12" x14ac:dyDescent="0.2">
      <c r="B479" s="133"/>
      <c r="C479" s="134"/>
      <c r="D479" s="7" t="s">
        <v>5</v>
      </c>
      <c r="E479" s="17" t="s">
        <v>2</v>
      </c>
      <c r="F479" s="85">
        <v>1581.9115950122361</v>
      </c>
      <c r="G479" s="85">
        <v>1600.929703569383</v>
      </c>
      <c r="H479" s="85">
        <v>1620.1770845117255</v>
      </c>
      <c r="I479" s="85">
        <v>1639.6565207603614</v>
      </c>
      <c r="J479" s="85">
        <v>1659.3708295810161</v>
      </c>
      <c r="K479" s="85">
        <v>1679.322863024664</v>
      </c>
    </row>
    <row r="481" spans="2:11" ht="13.5" thickBot="1" x14ac:dyDescent="0.25"/>
    <row r="482" spans="2:11" ht="13.5" thickBot="1" x14ac:dyDescent="0.25">
      <c r="B482" s="135" t="s">
        <v>158</v>
      </c>
      <c r="C482" s="136"/>
      <c r="D482" s="136"/>
      <c r="E482" s="136"/>
      <c r="F482" s="136"/>
      <c r="G482" s="136"/>
      <c r="H482" s="136"/>
      <c r="I482" s="136"/>
      <c r="J482" s="136"/>
      <c r="K482" s="137"/>
    </row>
    <row r="483" spans="2:11" ht="13.5" thickBot="1" x14ac:dyDescent="0.25">
      <c r="B483" s="116" t="s">
        <v>0</v>
      </c>
      <c r="C483" s="117"/>
      <c r="D483" s="120" t="s">
        <v>13</v>
      </c>
      <c r="E483" s="121"/>
      <c r="F483" s="124" t="s">
        <v>12</v>
      </c>
      <c r="G483" s="125"/>
      <c r="H483" s="125"/>
      <c r="I483" s="125"/>
      <c r="J483" s="125"/>
      <c r="K483" s="126"/>
    </row>
    <row r="484" spans="2:11" ht="13.5" thickBot="1" x14ac:dyDescent="0.25">
      <c r="B484" s="118"/>
      <c r="C484" s="119"/>
      <c r="D484" s="122"/>
      <c r="E484" s="123"/>
      <c r="F484" s="10" t="s">
        <v>11</v>
      </c>
      <c r="G484" s="11">
        <f>2019+1</f>
        <v>2020</v>
      </c>
      <c r="H484" s="11">
        <f>+G484+1</f>
        <v>2021</v>
      </c>
      <c r="I484" s="11">
        <f t="shared" ref="I484" si="193">+H484+1</f>
        <v>2022</v>
      </c>
      <c r="J484" s="11">
        <f t="shared" ref="J484" si="194">+I484+1</f>
        <v>2023</v>
      </c>
      <c r="K484" s="12">
        <f t="shared" ref="K484" si="195">+J484+1</f>
        <v>2024</v>
      </c>
    </row>
    <row r="485" spans="2:11" ht="24" customHeight="1" thickBot="1" x14ac:dyDescent="0.25">
      <c r="B485" s="127" t="s">
        <v>1</v>
      </c>
      <c r="C485" s="129" t="s">
        <v>159</v>
      </c>
      <c r="D485" s="2" t="s">
        <v>3</v>
      </c>
      <c r="E485" s="3" t="s">
        <v>2</v>
      </c>
      <c r="F485" s="25">
        <v>38.705758901703788</v>
      </c>
      <c r="G485" s="26">
        <v>39.170228008524241</v>
      </c>
      <c r="H485" s="26">
        <v>7.2779537087134285</v>
      </c>
      <c r="I485" s="26">
        <v>7.36528915321799</v>
      </c>
      <c r="J485" s="26">
        <v>7.4536726230566055</v>
      </c>
      <c r="K485" s="27">
        <v>7.5431166945332864</v>
      </c>
    </row>
    <row r="486" spans="2:11" ht="29.25" customHeight="1" thickBot="1" x14ac:dyDescent="0.25">
      <c r="B486" s="128"/>
      <c r="C486" s="130"/>
      <c r="D486" s="4" t="s">
        <v>8</v>
      </c>
      <c r="E486" s="3" t="s">
        <v>2</v>
      </c>
      <c r="F486" s="25">
        <v>38.705758901703788</v>
      </c>
      <c r="G486" s="26">
        <v>39.170228008524241</v>
      </c>
      <c r="H486" s="26">
        <v>7.2779537087134285</v>
      </c>
      <c r="I486" s="26">
        <v>7.36528915321799</v>
      </c>
      <c r="J486" s="26">
        <v>7.4536726230566055</v>
      </c>
      <c r="K486" s="27">
        <v>7.5431166945332864</v>
      </c>
    </row>
    <row r="487" spans="2:11" ht="13.5" thickBot="1" x14ac:dyDescent="0.25">
      <c r="B487" s="147" t="s">
        <v>158</v>
      </c>
      <c r="C487" s="148"/>
      <c r="D487" s="6" t="s">
        <v>3</v>
      </c>
      <c r="E487" s="16" t="s">
        <v>2</v>
      </c>
      <c r="F487" s="23">
        <f>+F485</f>
        <v>38.705758901703788</v>
      </c>
      <c r="G487" s="23">
        <f t="shared" ref="G487:K488" si="196">+G485</f>
        <v>39.170228008524241</v>
      </c>
      <c r="H487" s="23">
        <f t="shared" si="196"/>
        <v>7.2779537087134285</v>
      </c>
      <c r="I487" s="23">
        <f t="shared" si="196"/>
        <v>7.36528915321799</v>
      </c>
      <c r="J487" s="23">
        <f t="shared" si="196"/>
        <v>7.4536726230566055</v>
      </c>
      <c r="K487" s="23">
        <f t="shared" si="196"/>
        <v>7.5431166945332864</v>
      </c>
    </row>
    <row r="488" spans="2:11" x14ac:dyDescent="0.2">
      <c r="B488" s="149"/>
      <c r="C488" s="150"/>
      <c r="D488" s="7" t="s">
        <v>5</v>
      </c>
      <c r="E488" s="17" t="s">
        <v>2</v>
      </c>
      <c r="F488" s="23">
        <f>+F486</f>
        <v>38.705758901703788</v>
      </c>
      <c r="G488" s="23">
        <f t="shared" si="196"/>
        <v>39.170228008524241</v>
      </c>
      <c r="H488" s="23">
        <f t="shared" si="196"/>
        <v>7.2779537087134285</v>
      </c>
      <c r="I488" s="23">
        <f t="shared" si="196"/>
        <v>7.36528915321799</v>
      </c>
      <c r="J488" s="23">
        <f t="shared" si="196"/>
        <v>7.4536726230566055</v>
      </c>
      <c r="K488" s="23">
        <f t="shared" si="196"/>
        <v>7.5431166945332864</v>
      </c>
    </row>
    <row r="489" spans="2:11" ht="13.5" thickBot="1" x14ac:dyDescent="0.25">
      <c r="B489" s="76"/>
      <c r="C489" s="76"/>
      <c r="D489" s="77"/>
      <c r="E489" s="78"/>
      <c r="F489" s="79"/>
      <c r="G489" s="79"/>
      <c r="H489" s="79"/>
      <c r="I489" s="75"/>
      <c r="J489" s="75"/>
      <c r="K489" s="75"/>
    </row>
    <row r="490" spans="2:11" ht="13.5" thickBot="1" x14ac:dyDescent="0.25">
      <c r="B490" s="135" t="s">
        <v>249</v>
      </c>
      <c r="C490" s="136"/>
      <c r="D490" s="136"/>
      <c r="E490" s="136"/>
      <c r="F490" s="136"/>
      <c r="G490" s="136"/>
      <c r="H490" s="136"/>
      <c r="I490" s="136"/>
      <c r="J490" s="136"/>
      <c r="K490" s="137"/>
    </row>
    <row r="491" spans="2:11" ht="13.5" thickBot="1" x14ac:dyDescent="0.25">
      <c r="B491" s="116" t="s">
        <v>0</v>
      </c>
      <c r="C491" s="117"/>
      <c r="D491" s="120" t="s">
        <v>13</v>
      </c>
      <c r="E491" s="121"/>
      <c r="F491" s="124" t="s">
        <v>12</v>
      </c>
      <c r="G491" s="125"/>
      <c r="H491" s="125"/>
      <c r="I491" s="125"/>
      <c r="J491" s="125"/>
      <c r="K491" s="126"/>
    </row>
    <row r="492" spans="2:11" ht="13.5" thickBot="1" x14ac:dyDescent="0.25">
      <c r="B492" s="118"/>
      <c r="C492" s="119"/>
      <c r="D492" s="122"/>
      <c r="E492" s="123"/>
      <c r="F492" s="10" t="s">
        <v>11</v>
      </c>
      <c r="G492" s="11">
        <f>2019+1</f>
        <v>2020</v>
      </c>
      <c r="H492" s="11">
        <f>+G492+1</f>
        <v>2021</v>
      </c>
      <c r="I492" s="11">
        <f t="shared" ref="I492" si="197">+H492+1</f>
        <v>2022</v>
      </c>
      <c r="J492" s="11">
        <f t="shared" ref="J492" si="198">+I492+1</f>
        <v>2023</v>
      </c>
      <c r="K492" s="12">
        <f t="shared" ref="K492" si="199">+J492+1</f>
        <v>2024</v>
      </c>
    </row>
    <row r="493" spans="2:11" ht="13.5" thickBot="1" x14ac:dyDescent="0.25">
      <c r="B493" s="127" t="s">
        <v>1</v>
      </c>
      <c r="C493" s="129" t="s">
        <v>249</v>
      </c>
      <c r="D493" s="2" t="s">
        <v>3</v>
      </c>
      <c r="E493" s="3" t="s">
        <v>2</v>
      </c>
      <c r="F493" s="25">
        <v>3.4492499999999997</v>
      </c>
      <c r="G493" s="26">
        <v>3.4906410000000001</v>
      </c>
      <c r="H493" s="26">
        <v>3.5325286919999992</v>
      </c>
      <c r="I493" s="26">
        <v>3.5749190363039998</v>
      </c>
      <c r="J493" s="26">
        <v>3.6178180647396481</v>
      </c>
      <c r="K493" s="27">
        <v>3.6612318815165241</v>
      </c>
    </row>
    <row r="494" spans="2:11" ht="13.5" thickBot="1" x14ac:dyDescent="0.25">
      <c r="B494" s="128"/>
      <c r="C494" s="130"/>
      <c r="D494" s="4" t="s">
        <v>8</v>
      </c>
      <c r="E494" s="3" t="s">
        <v>2</v>
      </c>
      <c r="F494" s="25">
        <v>3.4492499999999997</v>
      </c>
      <c r="G494" s="26">
        <v>3.4906410000000001</v>
      </c>
      <c r="H494" s="26">
        <v>3.5325286919999992</v>
      </c>
      <c r="I494" s="26">
        <v>3.5749190363039998</v>
      </c>
      <c r="J494" s="26">
        <v>3.6178180647396481</v>
      </c>
      <c r="K494" s="27">
        <v>3.6612318815165241</v>
      </c>
    </row>
    <row r="495" spans="2:11" ht="13.5" thickBot="1" x14ac:dyDescent="0.25">
      <c r="B495" s="147" t="s">
        <v>158</v>
      </c>
      <c r="C495" s="148"/>
      <c r="D495" s="6" t="s">
        <v>3</v>
      </c>
      <c r="E495" s="16" t="s">
        <v>2</v>
      </c>
      <c r="F495" s="23">
        <f>+F493</f>
        <v>3.4492499999999997</v>
      </c>
      <c r="G495" s="23">
        <f t="shared" ref="G495:K495" si="200">+G493</f>
        <v>3.4906410000000001</v>
      </c>
      <c r="H495" s="23">
        <f t="shared" si="200"/>
        <v>3.5325286919999992</v>
      </c>
      <c r="I495" s="23">
        <f t="shared" si="200"/>
        <v>3.5749190363039998</v>
      </c>
      <c r="J495" s="23">
        <f t="shared" si="200"/>
        <v>3.6178180647396481</v>
      </c>
      <c r="K495" s="23">
        <f t="shared" si="200"/>
        <v>3.6612318815165241</v>
      </c>
    </row>
    <row r="496" spans="2:11" x14ac:dyDescent="0.2">
      <c r="B496" s="149"/>
      <c r="C496" s="150"/>
      <c r="D496" s="7" t="s">
        <v>5</v>
      </c>
      <c r="E496" s="17" t="s">
        <v>2</v>
      </c>
      <c r="F496" s="23">
        <f>+F494</f>
        <v>3.4492499999999997</v>
      </c>
      <c r="G496" s="23">
        <f t="shared" ref="G496:K496" si="201">+G494</f>
        <v>3.4906410000000001</v>
      </c>
      <c r="H496" s="23">
        <f t="shared" si="201"/>
        <v>3.5325286919999992</v>
      </c>
      <c r="I496" s="23">
        <f t="shared" si="201"/>
        <v>3.5749190363039998</v>
      </c>
      <c r="J496" s="23">
        <f t="shared" si="201"/>
        <v>3.6178180647396481</v>
      </c>
      <c r="K496" s="23">
        <f t="shared" si="201"/>
        <v>3.6612318815165241</v>
      </c>
    </row>
    <row r="497" spans="2:11" ht="13.5" thickBot="1" x14ac:dyDescent="0.25">
      <c r="B497" s="76"/>
      <c r="C497" s="76"/>
      <c r="D497" s="77"/>
      <c r="E497" s="78"/>
      <c r="F497" s="79"/>
      <c r="G497" s="79"/>
      <c r="H497" s="79"/>
      <c r="I497" s="75"/>
      <c r="J497" s="75"/>
      <c r="K497" s="75"/>
    </row>
    <row r="498" spans="2:11" ht="13.5" thickBot="1" x14ac:dyDescent="0.25">
      <c r="B498" s="135" t="s">
        <v>250</v>
      </c>
      <c r="C498" s="136"/>
      <c r="D498" s="136"/>
      <c r="E498" s="136"/>
      <c r="F498" s="136"/>
      <c r="G498" s="136"/>
      <c r="H498" s="136"/>
      <c r="I498" s="136"/>
      <c r="J498" s="136"/>
      <c r="K498" s="137"/>
    </row>
    <row r="499" spans="2:11" ht="13.5" thickBot="1" x14ac:dyDescent="0.25">
      <c r="B499" s="116" t="s">
        <v>0</v>
      </c>
      <c r="C499" s="117"/>
      <c r="D499" s="120" t="s">
        <v>13</v>
      </c>
      <c r="E499" s="121"/>
      <c r="F499" s="124" t="s">
        <v>12</v>
      </c>
      <c r="G499" s="125"/>
      <c r="H499" s="125"/>
      <c r="I499" s="125"/>
      <c r="J499" s="125"/>
      <c r="K499" s="126"/>
    </row>
    <row r="500" spans="2:11" ht="13.5" thickBot="1" x14ac:dyDescent="0.25">
      <c r="B500" s="118"/>
      <c r="C500" s="119"/>
      <c r="D500" s="122"/>
      <c r="E500" s="123"/>
      <c r="F500" s="10" t="s">
        <v>11</v>
      </c>
      <c r="G500" s="11">
        <f>2019+1</f>
        <v>2020</v>
      </c>
      <c r="H500" s="11">
        <f>+G500+1</f>
        <v>2021</v>
      </c>
      <c r="I500" s="11">
        <f t="shared" ref="I500" si="202">+H500+1</f>
        <v>2022</v>
      </c>
      <c r="J500" s="11">
        <f t="shared" ref="J500" si="203">+I500+1</f>
        <v>2023</v>
      </c>
      <c r="K500" s="12">
        <f t="shared" ref="K500" si="204">+J500+1</f>
        <v>2024</v>
      </c>
    </row>
    <row r="501" spans="2:11" ht="13.5" thickBot="1" x14ac:dyDescent="0.25">
      <c r="B501" s="127" t="s">
        <v>1</v>
      </c>
      <c r="C501" s="129" t="s">
        <v>250</v>
      </c>
      <c r="D501" s="2" t="s">
        <v>3</v>
      </c>
      <c r="E501" s="3" t="s">
        <v>2</v>
      </c>
      <c r="F501" s="25">
        <v>6.5152500000000009</v>
      </c>
      <c r="G501" s="26">
        <v>6.5934330000000001</v>
      </c>
      <c r="H501" s="26">
        <v>6.6725541959999992</v>
      </c>
      <c r="I501" s="26">
        <v>6.752624846352</v>
      </c>
      <c r="J501" s="26">
        <v>6.8336563445082232</v>
      </c>
      <c r="K501" s="27">
        <v>6.9156602206423221</v>
      </c>
    </row>
    <row r="502" spans="2:11" ht="13.5" thickBot="1" x14ac:dyDescent="0.25">
      <c r="B502" s="128"/>
      <c r="C502" s="130"/>
      <c r="D502" s="4" t="s">
        <v>8</v>
      </c>
      <c r="E502" s="3" t="s">
        <v>2</v>
      </c>
      <c r="F502" s="25">
        <v>6.5152500000000009</v>
      </c>
      <c r="G502" s="26">
        <v>6.5934330000000001</v>
      </c>
      <c r="H502" s="26">
        <v>6.6725541959999992</v>
      </c>
      <c r="I502" s="26">
        <v>6.752624846352</v>
      </c>
      <c r="J502" s="26">
        <v>6.8336563445082232</v>
      </c>
      <c r="K502" s="27">
        <v>6.9156602206423221</v>
      </c>
    </row>
    <row r="503" spans="2:11" ht="13.5" thickBot="1" x14ac:dyDescent="0.25">
      <c r="B503" s="147" t="s">
        <v>250</v>
      </c>
      <c r="C503" s="148"/>
      <c r="D503" s="6" t="s">
        <v>3</v>
      </c>
      <c r="E503" s="16" t="s">
        <v>2</v>
      </c>
      <c r="F503" s="23">
        <f>+F501</f>
        <v>6.5152500000000009</v>
      </c>
      <c r="G503" s="23">
        <f t="shared" ref="G503:K503" si="205">+G501</f>
        <v>6.5934330000000001</v>
      </c>
      <c r="H503" s="23">
        <f t="shared" si="205"/>
        <v>6.6725541959999992</v>
      </c>
      <c r="I503" s="23">
        <f t="shared" si="205"/>
        <v>6.752624846352</v>
      </c>
      <c r="J503" s="23">
        <f t="shared" si="205"/>
        <v>6.8336563445082232</v>
      </c>
      <c r="K503" s="23">
        <f t="shared" si="205"/>
        <v>6.9156602206423221</v>
      </c>
    </row>
    <row r="504" spans="2:11" x14ac:dyDescent="0.2">
      <c r="B504" s="149"/>
      <c r="C504" s="150"/>
      <c r="D504" s="7" t="s">
        <v>5</v>
      </c>
      <c r="E504" s="17" t="s">
        <v>2</v>
      </c>
      <c r="F504" s="23">
        <f>+F502</f>
        <v>6.5152500000000009</v>
      </c>
      <c r="G504" s="23">
        <f t="shared" ref="G504:K504" si="206">+G502</f>
        <v>6.5934330000000001</v>
      </c>
      <c r="H504" s="23">
        <f t="shared" si="206"/>
        <v>6.6725541959999992</v>
      </c>
      <c r="I504" s="23">
        <f t="shared" si="206"/>
        <v>6.752624846352</v>
      </c>
      <c r="J504" s="23">
        <f t="shared" si="206"/>
        <v>6.8336563445082232</v>
      </c>
      <c r="K504" s="23">
        <f t="shared" si="206"/>
        <v>6.9156602206423221</v>
      </c>
    </row>
    <row r="505" spans="2:11" ht="13.5" thickBot="1" x14ac:dyDescent="0.25">
      <c r="B505" s="76"/>
      <c r="C505" s="76"/>
      <c r="D505" s="77"/>
      <c r="E505" s="78"/>
      <c r="F505" s="79"/>
      <c r="G505" s="79"/>
      <c r="H505" s="79"/>
      <c r="I505" s="75"/>
      <c r="J505" s="75"/>
      <c r="K505" s="75"/>
    </row>
    <row r="506" spans="2:11" ht="13.5" thickBot="1" x14ac:dyDescent="0.25">
      <c r="B506" s="135" t="s">
        <v>260</v>
      </c>
      <c r="C506" s="136"/>
      <c r="D506" s="136"/>
      <c r="E506" s="136"/>
      <c r="F506" s="136"/>
      <c r="G506" s="136"/>
      <c r="H506" s="136"/>
      <c r="I506" s="136"/>
      <c r="J506" s="136"/>
      <c r="K506" s="137"/>
    </row>
    <row r="507" spans="2:11" ht="13.5" thickBot="1" x14ac:dyDescent="0.25">
      <c r="B507" s="116" t="s">
        <v>0</v>
      </c>
      <c r="C507" s="117"/>
      <c r="D507" s="120" t="s">
        <v>13</v>
      </c>
      <c r="E507" s="121"/>
      <c r="F507" s="124" t="s">
        <v>12</v>
      </c>
      <c r="G507" s="125"/>
      <c r="H507" s="125"/>
      <c r="I507" s="125"/>
      <c r="J507" s="125"/>
      <c r="K507" s="126"/>
    </row>
    <row r="508" spans="2:11" ht="13.5" thickBot="1" x14ac:dyDescent="0.25">
      <c r="B508" s="118"/>
      <c r="C508" s="119"/>
      <c r="D508" s="122"/>
      <c r="E508" s="123"/>
      <c r="F508" s="10" t="s">
        <v>11</v>
      </c>
      <c r="G508" s="11">
        <f>2019+1</f>
        <v>2020</v>
      </c>
      <c r="H508" s="11">
        <f>+G508+1</f>
        <v>2021</v>
      </c>
      <c r="I508" s="11">
        <f t="shared" ref="I508" si="207">+H508+1</f>
        <v>2022</v>
      </c>
      <c r="J508" s="11">
        <f t="shared" ref="J508" si="208">+I508+1</f>
        <v>2023</v>
      </c>
      <c r="K508" s="12">
        <f t="shared" ref="K508" si="209">+J508+1</f>
        <v>2024</v>
      </c>
    </row>
    <row r="509" spans="2:11" ht="13.5" thickBot="1" x14ac:dyDescent="0.25">
      <c r="B509" s="127" t="s">
        <v>1</v>
      </c>
      <c r="C509" s="129" t="s">
        <v>250</v>
      </c>
      <c r="D509" s="2" t="s">
        <v>3</v>
      </c>
      <c r="E509" s="3" t="s">
        <v>2</v>
      </c>
      <c r="F509" s="25">
        <v>5.1829999999999998</v>
      </c>
      <c r="G509" s="26">
        <v>5.2451960000000009</v>
      </c>
      <c r="H509" s="26">
        <v>5.3081383520000003</v>
      </c>
      <c r="I509" s="26">
        <v>5.3718360122240005</v>
      </c>
      <c r="J509" s="26">
        <v>5.4362980443706874</v>
      </c>
      <c r="K509" s="27">
        <v>5.5015336209031354</v>
      </c>
    </row>
    <row r="510" spans="2:11" ht="13.5" thickBot="1" x14ac:dyDescent="0.25">
      <c r="B510" s="128"/>
      <c r="C510" s="130"/>
      <c r="D510" s="4" t="s">
        <v>8</v>
      </c>
      <c r="E510" s="3" t="s">
        <v>2</v>
      </c>
      <c r="F510" s="25">
        <v>5.1829999999999998</v>
      </c>
      <c r="G510" s="26">
        <v>5.2451960000000009</v>
      </c>
      <c r="H510" s="26">
        <v>5.3081383520000003</v>
      </c>
      <c r="I510" s="26">
        <v>5.3718360122240005</v>
      </c>
      <c r="J510" s="26">
        <v>5.4362980443706874</v>
      </c>
      <c r="K510" s="27">
        <v>5.5015336209031354</v>
      </c>
    </row>
    <row r="511" spans="2:11" ht="13.5" thickBot="1" x14ac:dyDescent="0.25">
      <c r="B511" s="147" t="s">
        <v>250</v>
      </c>
      <c r="C511" s="148"/>
      <c r="D511" s="6" t="s">
        <v>3</v>
      </c>
      <c r="E511" s="16" t="s">
        <v>2</v>
      </c>
      <c r="F511" s="23">
        <f>+F509</f>
        <v>5.1829999999999998</v>
      </c>
      <c r="G511" s="23">
        <f t="shared" ref="G511:K511" si="210">+G509</f>
        <v>5.2451960000000009</v>
      </c>
      <c r="H511" s="23">
        <f t="shared" si="210"/>
        <v>5.3081383520000003</v>
      </c>
      <c r="I511" s="23">
        <f t="shared" si="210"/>
        <v>5.3718360122240005</v>
      </c>
      <c r="J511" s="23">
        <f t="shared" si="210"/>
        <v>5.4362980443706874</v>
      </c>
      <c r="K511" s="23">
        <f t="shared" si="210"/>
        <v>5.5015336209031354</v>
      </c>
    </row>
    <row r="512" spans="2:11" x14ac:dyDescent="0.2">
      <c r="B512" s="149"/>
      <c r="C512" s="150"/>
      <c r="D512" s="7" t="s">
        <v>5</v>
      </c>
      <c r="E512" s="17" t="s">
        <v>2</v>
      </c>
      <c r="F512" s="23">
        <f>+F510</f>
        <v>5.1829999999999998</v>
      </c>
      <c r="G512" s="23">
        <f t="shared" ref="G512:K512" si="211">+G510</f>
        <v>5.2451960000000009</v>
      </c>
      <c r="H512" s="23">
        <f t="shared" si="211"/>
        <v>5.3081383520000003</v>
      </c>
      <c r="I512" s="23">
        <f t="shared" si="211"/>
        <v>5.3718360122240005</v>
      </c>
      <c r="J512" s="23">
        <f t="shared" si="211"/>
        <v>5.4362980443706874</v>
      </c>
      <c r="K512" s="23">
        <f t="shared" si="211"/>
        <v>5.5015336209031354</v>
      </c>
    </row>
    <row r="513" spans="2:11" ht="13.5" thickBot="1" x14ac:dyDescent="0.25">
      <c r="B513" s="76"/>
      <c r="C513" s="76"/>
      <c r="D513" s="77"/>
      <c r="E513" s="78"/>
      <c r="F513" s="79"/>
      <c r="G513" s="79"/>
      <c r="H513" s="79"/>
      <c r="I513" s="75"/>
      <c r="J513" s="75"/>
      <c r="K513" s="75"/>
    </row>
    <row r="514" spans="2:11" ht="13.5" thickBot="1" x14ac:dyDescent="0.25">
      <c r="B514" s="174" t="s">
        <v>248</v>
      </c>
      <c r="C514" s="175"/>
      <c r="D514" s="175"/>
      <c r="E514" s="175"/>
      <c r="F514" s="175"/>
      <c r="G514" s="175"/>
      <c r="H514" s="175"/>
      <c r="I514" s="175"/>
      <c r="J514" s="175"/>
      <c r="K514" s="176"/>
    </row>
    <row r="515" spans="2:11" ht="13.5" thickBot="1" x14ac:dyDescent="0.25">
      <c r="B515" s="116" t="s">
        <v>0</v>
      </c>
      <c r="C515" s="117"/>
      <c r="D515" s="120" t="s">
        <v>13</v>
      </c>
      <c r="E515" s="121"/>
      <c r="F515" s="124" t="s">
        <v>12</v>
      </c>
      <c r="G515" s="125"/>
      <c r="H515" s="125"/>
      <c r="I515" s="125"/>
      <c r="J515" s="125"/>
      <c r="K515" s="126"/>
    </row>
    <row r="516" spans="2:11" ht="13.5" thickBot="1" x14ac:dyDescent="0.25">
      <c r="B516" s="118"/>
      <c r="C516" s="119"/>
      <c r="D516" s="122"/>
      <c r="E516" s="123"/>
      <c r="F516" s="10" t="s">
        <v>11</v>
      </c>
      <c r="G516" s="11">
        <f>2019+1</f>
        <v>2020</v>
      </c>
      <c r="H516" s="11">
        <f>+G516+1</f>
        <v>2021</v>
      </c>
      <c r="I516" s="11">
        <f t="shared" ref="I516" si="212">+H516+1</f>
        <v>2022</v>
      </c>
      <c r="J516" s="11">
        <f t="shared" ref="J516" si="213">+I516+1</f>
        <v>2023</v>
      </c>
      <c r="K516" s="12">
        <f t="shared" ref="K516" si="214">+J516+1</f>
        <v>2024</v>
      </c>
    </row>
    <row r="517" spans="2:11" ht="13.5" customHeight="1" thickBot="1" x14ac:dyDescent="0.25">
      <c r="B517" s="204" t="s">
        <v>248</v>
      </c>
      <c r="C517" s="205"/>
      <c r="D517" s="2" t="s">
        <v>3</v>
      </c>
      <c r="E517" s="3" t="s">
        <v>2</v>
      </c>
      <c r="F517" s="25">
        <f>+F511+F503+F495+F487</f>
        <v>53.853258901703789</v>
      </c>
      <c r="G517" s="25">
        <f t="shared" ref="G517:K518" si="215">+G511+G503+G495+G487</f>
        <v>54.499498008524242</v>
      </c>
      <c r="H517" s="25">
        <f t="shared" si="215"/>
        <v>22.791174948713429</v>
      </c>
      <c r="I517" s="25">
        <f t="shared" si="215"/>
        <v>23.06466904809799</v>
      </c>
      <c r="J517" s="25">
        <f t="shared" si="215"/>
        <v>23.341445076675164</v>
      </c>
      <c r="K517" s="25">
        <f t="shared" si="215"/>
        <v>23.621542417595268</v>
      </c>
    </row>
    <row r="518" spans="2:11" ht="15.75" customHeight="1" thickBot="1" x14ac:dyDescent="0.25">
      <c r="B518" s="206"/>
      <c r="C518" s="207"/>
      <c r="D518" s="4" t="s">
        <v>8</v>
      </c>
      <c r="E518" s="3" t="s">
        <v>2</v>
      </c>
      <c r="F518" s="25">
        <f>+F512+F504+F496+F488</f>
        <v>53.853258901703789</v>
      </c>
      <c r="G518" s="25">
        <f t="shared" si="215"/>
        <v>54.499498008524242</v>
      </c>
      <c r="H518" s="25">
        <f t="shared" si="215"/>
        <v>22.791174948713429</v>
      </c>
      <c r="I518" s="25">
        <f t="shared" si="215"/>
        <v>23.06466904809799</v>
      </c>
      <c r="J518" s="25">
        <f t="shared" si="215"/>
        <v>23.341445076675164</v>
      </c>
      <c r="K518" s="25">
        <f t="shared" si="215"/>
        <v>23.621542417595268</v>
      </c>
    </row>
    <row r="519" spans="2:11" ht="13.5" thickBot="1" x14ac:dyDescent="0.25">
      <c r="B519" s="147" t="s">
        <v>248</v>
      </c>
      <c r="C519" s="148"/>
      <c r="D519" s="6" t="s">
        <v>3</v>
      </c>
      <c r="E519" s="16" t="s">
        <v>2</v>
      </c>
      <c r="F519" s="23">
        <f>+F517</f>
        <v>53.853258901703789</v>
      </c>
      <c r="G519" s="23">
        <f t="shared" ref="G519:K519" si="216">+G517</f>
        <v>54.499498008524242</v>
      </c>
      <c r="H519" s="23">
        <f t="shared" si="216"/>
        <v>22.791174948713429</v>
      </c>
      <c r="I519" s="23">
        <f t="shared" si="216"/>
        <v>23.06466904809799</v>
      </c>
      <c r="J519" s="23">
        <f t="shared" si="216"/>
        <v>23.341445076675164</v>
      </c>
      <c r="K519" s="23">
        <f t="shared" si="216"/>
        <v>23.621542417595268</v>
      </c>
    </row>
    <row r="520" spans="2:11" x14ac:dyDescent="0.2">
      <c r="B520" s="149"/>
      <c r="C520" s="150"/>
      <c r="D520" s="7" t="s">
        <v>5</v>
      </c>
      <c r="E520" s="17" t="s">
        <v>2</v>
      </c>
      <c r="F520" s="23">
        <f>+F518</f>
        <v>53.853258901703789</v>
      </c>
      <c r="G520" s="23">
        <f t="shared" ref="G520:K520" si="217">+G518</f>
        <v>54.499498008524242</v>
      </c>
      <c r="H520" s="23">
        <f t="shared" si="217"/>
        <v>22.791174948713429</v>
      </c>
      <c r="I520" s="23">
        <f t="shared" si="217"/>
        <v>23.06466904809799</v>
      </c>
      <c r="J520" s="23">
        <f t="shared" si="217"/>
        <v>23.341445076675164</v>
      </c>
      <c r="K520" s="23">
        <f t="shared" si="217"/>
        <v>23.621542417595268</v>
      </c>
    </row>
    <row r="521" spans="2:11" x14ac:dyDescent="0.2">
      <c r="B521" s="76"/>
      <c r="C521" s="76"/>
      <c r="D521" s="77"/>
      <c r="E521" s="78"/>
      <c r="F521" s="79"/>
      <c r="G521" s="79"/>
      <c r="H521" s="79"/>
      <c r="I521" s="75"/>
      <c r="J521" s="75"/>
      <c r="K521" s="75"/>
    </row>
    <row r="523" spans="2:11" ht="13.5" thickBot="1" x14ac:dyDescent="0.25"/>
    <row r="524" spans="2:11" ht="13.5" thickBot="1" x14ac:dyDescent="0.25">
      <c r="B524" s="135" t="s">
        <v>64</v>
      </c>
      <c r="C524" s="136"/>
      <c r="D524" s="136"/>
      <c r="E524" s="136"/>
      <c r="F524" s="136"/>
      <c r="G524" s="136"/>
      <c r="H524" s="136"/>
      <c r="I524" s="136"/>
      <c r="J524" s="136"/>
      <c r="K524" s="137"/>
    </row>
    <row r="525" spans="2:11" ht="13.5" thickBot="1" x14ac:dyDescent="0.25">
      <c r="B525" s="116" t="s">
        <v>0</v>
      </c>
      <c r="C525" s="117"/>
      <c r="D525" s="120" t="s">
        <v>13</v>
      </c>
      <c r="E525" s="121"/>
      <c r="F525" s="124" t="s">
        <v>12</v>
      </c>
      <c r="G525" s="125"/>
      <c r="H525" s="125"/>
      <c r="I525" s="125"/>
      <c r="J525" s="125"/>
      <c r="K525" s="126"/>
    </row>
    <row r="526" spans="2:11" ht="13.5" thickBot="1" x14ac:dyDescent="0.25">
      <c r="B526" s="118"/>
      <c r="C526" s="119"/>
      <c r="D526" s="122"/>
      <c r="E526" s="123"/>
      <c r="F526" s="10" t="s">
        <v>11</v>
      </c>
      <c r="G526" s="11">
        <f>2019+1</f>
        <v>2020</v>
      </c>
      <c r="H526" s="11">
        <f>+G526+1</f>
        <v>2021</v>
      </c>
      <c r="I526" s="11">
        <f t="shared" ref="I526" si="218">+H526+1</f>
        <v>2022</v>
      </c>
      <c r="J526" s="11">
        <f t="shared" ref="J526" si="219">+I526+1</f>
        <v>2023</v>
      </c>
      <c r="K526" s="12">
        <f t="shared" ref="K526" si="220">+J526+1</f>
        <v>2024</v>
      </c>
    </row>
    <row r="527" spans="2:11" ht="25.5" customHeight="1" thickBot="1" x14ac:dyDescent="0.25">
      <c r="B527" s="127" t="s">
        <v>1</v>
      </c>
      <c r="C527" s="129" t="s">
        <v>65</v>
      </c>
      <c r="D527" s="2" t="s">
        <v>3</v>
      </c>
      <c r="E527" s="3" t="s">
        <v>2</v>
      </c>
      <c r="F527" s="25">
        <v>22.304328749999996</v>
      </c>
      <c r="G527" s="26">
        <v>4.1442156556020002</v>
      </c>
      <c r="H527" s="26">
        <v>4.193946243469223</v>
      </c>
      <c r="I527" s="26">
        <v>4.2442735983908539</v>
      </c>
      <c r="J527" s="26">
        <v>4.2952048815715447</v>
      </c>
      <c r="K527" s="27">
        <v>4.3467473401504018</v>
      </c>
    </row>
    <row r="528" spans="2:11" ht="19.5" customHeight="1" thickBot="1" x14ac:dyDescent="0.25">
      <c r="B528" s="128"/>
      <c r="C528" s="130"/>
      <c r="D528" s="4" t="s">
        <v>8</v>
      </c>
      <c r="E528" s="3" t="s">
        <v>2</v>
      </c>
      <c r="F528" s="25">
        <v>22.304328749999996</v>
      </c>
      <c r="G528" s="26">
        <v>4.1442156556020002</v>
      </c>
      <c r="H528" s="26">
        <v>4.193946243469223</v>
      </c>
      <c r="I528" s="26">
        <v>4.2442735983908539</v>
      </c>
      <c r="J528" s="26">
        <v>4.2952048815715447</v>
      </c>
      <c r="K528" s="27">
        <v>4.3467473401504018</v>
      </c>
    </row>
    <row r="529" spans="2:11" ht="18" customHeight="1" thickBot="1" x14ac:dyDescent="0.25">
      <c r="B529" s="127" t="s">
        <v>4</v>
      </c>
      <c r="C529" s="129" t="s">
        <v>66</v>
      </c>
      <c r="D529" s="2" t="s">
        <v>3</v>
      </c>
      <c r="E529" s="3" t="s">
        <v>2</v>
      </c>
      <c r="F529" s="25">
        <v>8.9217314999999999</v>
      </c>
      <c r="G529" s="26">
        <v>1.6576862622408</v>
      </c>
      <c r="H529" s="26">
        <v>1.6775784973876893</v>
      </c>
      <c r="I529" s="26">
        <v>1.6977094393563421</v>
      </c>
      <c r="J529" s="26">
        <v>1.718081952628618</v>
      </c>
      <c r="K529" s="27">
        <v>1.7386989360601615</v>
      </c>
    </row>
    <row r="530" spans="2:11" ht="21" customHeight="1" thickBot="1" x14ac:dyDescent="0.25">
      <c r="B530" s="128"/>
      <c r="C530" s="130"/>
      <c r="D530" s="4" t="s">
        <v>8</v>
      </c>
      <c r="E530" s="3" t="s">
        <v>2</v>
      </c>
      <c r="F530" s="25">
        <v>8.9217314999999999</v>
      </c>
      <c r="G530" s="26">
        <v>1.6576862622408</v>
      </c>
      <c r="H530" s="26">
        <v>1.6775784973876893</v>
      </c>
      <c r="I530" s="26">
        <v>1.6977094393563421</v>
      </c>
      <c r="J530" s="26">
        <v>1.718081952628618</v>
      </c>
      <c r="K530" s="27">
        <v>1.7386989360601615</v>
      </c>
    </row>
    <row r="531" spans="2:11" ht="17.25" customHeight="1" thickBot="1" x14ac:dyDescent="0.25">
      <c r="B531" s="127" t="s">
        <v>6</v>
      </c>
      <c r="C531" s="129" t="s">
        <v>67</v>
      </c>
      <c r="D531" s="2" t="s">
        <v>3</v>
      </c>
      <c r="E531" s="3" t="s">
        <v>2</v>
      </c>
      <c r="F531" s="25">
        <v>10.904338499999998</v>
      </c>
      <c r="G531" s="26">
        <v>2.0260609871831998</v>
      </c>
      <c r="H531" s="26">
        <v>2.0503737190293982</v>
      </c>
      <c r="I531" s="26">
        <v>2.0749782036577513</v>
      </c>
      <c r="J531" s="26">
        <v>2.0998779421016445</v>
      </c>
      <c r="K531" s="27">
        <v>2.1250764774068638</v>
      </c>
    </row>
    <row r="532" spans="2:11" ht="22.5" customHeight="1" thickBot="1" x14ac:dyDescent="0.25">
      <c r="B532" s="128"/>
      <c r="C532" s="130"/>
      <c r="D532" s="4" t="s">
        <v>8</v>
      </c>
      <c r="E532" s="3" t="s">
        <v>2</v>
      </c>
      <c r="F532" s="25">
        <v>10.904338499999998</v>
      </c>
      <c r="G532" s="26">
        <v>2.0260609871831998</v>
      </c>
      <c r="H532" s="26">
        <v>2.0503737190293982</v>
      </c>
      <c r="I532" s="26">
        <v>2.0749782036577513</v>
      </c>
      <c r="J532" s="26">
        <v>2.0998779421016445</v>
      </c>
      <c r="K532" s="27">
        <v>2.1250764774068638</v>
      </c>
    </row>
    <row r="533" spans="2:11" ht="21.75" customHeight="1" thickBot="1" x14ac:dyDescent="0.25">
      <c r="B533" s="127" t="s">
        <v>7</v>
      </c>
      <c r="C533" s="129" t="s">
        <v>68</v>
      </c>
      <c r="D533" s="2" t="s">
        <v>3</v>
      </c>
      <c r="E533" s="3" t="s">
        <v>2</v>
      </c>
      <c r="F533" s="25">
        <v>7.4347762499999988</v>
      </c>
      <c r="G533" s="26">
        <v>1.3814052185339998</v>
      </c>
      <c r="H533" s="26">
        <v>1.3979820811564074</v>
      </c>
      <c r="I533" s="26">
        <v>1.4147578661302849</v>
      </c>
      <c r="J533" s="26">
        <v>1.4317349605238481</v>
      </c>
      <c r="K533" s="27">
        <v>1.4489157800501342</v>
      </c>
    </row>
    <row r="534" spans="2:11" ht="24" customHeight="1" thickBot="1" x14ac:dyDescent="0.25">
      <c r="B534" s="128"/>
      <c r="C534" s="130"/>
      <c r="D534" s="4" t="s">
        <v>8</v>
      </c>
      <c r="E534" s="3" t="s">
        <v>2</v>
      </c>
      <c r="F534" s="25">
        <v>7.4347762499999988</v>
      </c>
      <c r="G534" s="26">
        <v>1.3814052185339998</v>
      </c>
      <c r="H534" s="26">
        <v>1.3979820811564074</v>
      </c>
      <c r="I534" s="26">
        <v>1.4147578661302849</v>
      </c>
      <c r="J534" s="26">
        <v>1.4317349605238481</v>
      </c>
      <c r="K534" s="27">
        <v>1.4489157800501342</v>
      </c>
    </row>
    <row r="535" spans="2:11" ht="13.5" thickBot="1" x14ac:dyDescent="0.25">
      <c r="B535" s="147" t="s">
        <v>64</v>
      </c>
      <c r="C535" s="148"/>
      <c r="D535" s="6" t="s">
        <v>3</v>
      </c>
      <c r="E535" s="16" t="s">
        <v>2</v>
      </c>
      <c r="F535" s="23">
        <f>F527+F529+F531+F533</f>
        <v>49.565174999999996</v>
      </c>
      <c r="G535" s="23">
        <f t="shared" ref="G535:K536" si="221">G527+G529+G531+G533</f>
        <v>9.2093681235600009</v>
      </c>
      <c r="H535" s="23">
        <f t="shared" si="221"/>
        <v>9.3198805410427177</v>
      </c>
      <c r="I535" s="23">
        <f t="shared" si="221"/>
        <v>9.4317191075352333</v>
      </c>
      <c r="J535" s="23">
        <f t="shared" si="221"/>
        <v>9.5448997368256538</v>
      </c>
      <c r="K535" s="23">
        <f t="shared" si="221"/>
        <v>9.6594385336675614</v>
      </c>
    </row>
    <row r="536" spans="2:11" x14ac:dyDescent="0.2">
      <c r="B536" s="149"/>
      <c r="C536" s="150"/>
      <c r="D536" s="7" t="s">
        <v>5</v>
      </c>
      <c r="E536" s="17" t="s">
        <v>2</v>
      </c>
      <c r="F536" s="23">
        <f>F528+F530+F532+F534</f>
        <v>49.565174999999996</v>
      </c>
      <c r="G536" s="23">
        <f t="shared" si="221"/>
        <v>9.2093681235600009</v>
      </c>
      <c r="H536" s="23">
        <f t="shared" si="221"/>
        <v>9.3198805410427177</v>
      </c>
      <c r="I536" s="23">
        <f t="shared" si="221"/>
        <v>9.4317191075352333</v>
      </c>
      <c r="J536" s="23">
        <f t="shared" si="221"/>
        <v>9.5448997368256538</v>
      </c>
      <c r="K536" s="23">
        <f t="shared" si="221"/>
        <v>9.6594385336675614</v>
      </c>
    </row>
    <row r="538" spans="2:11" ht="13.5" thickBot="1" x14ac:dyDescent="0.25"/>
    <row r="539" spans="2:11" ht="13.5" thickBot="1" x14ac:dyDescent="0.25">
      <c r="B539" s="135" t="s">
        <v>69</v>
      </c>
      <c r="C539" s="136"/>
      <c r="D539" s="136"/>
      <c r="E539" s="136"/>
      <c r="F539" s="136"/>
      <c r="G539" s="136"/>
      <c r="H539" s="136"/>
      <c r="I539" s="136"/>
      <c r="J539" s="136"/>
      <c r="K539" s="137"/>
    </row>
    <row r="540" spans="2:11" ht="13.5" thickBot="1" x14ac:dyDescent="0.25">
      <c r="B540" s="116" t="s">
        <v>0</v>
      </c>
      <c r="C540" s="117"/>
      <c r="D540" s="120" t="s">
        <v>13</v>
      </c>
      <c r="E540" s="121"/>
      <c r="F540" s="124" t="s">
        <v>12</v>
      </c>
      <c r="G540" s="125"/>
      <c r="H540" s="125"/>
      <c r="I540" s="125"/>
      <c r="J540" s="125"/>
      <c r="K540" s="126"/>
    </row>
    <row r="541" spans="2:11" ht="13.5" thickBot="1" x14ac:dyDescent="0.25">
      <c r="B541" s="118"/>
      <c r="C541" s="119"/>
      <c r="D541" s="122"/>
      <c r="E541" s="123"/>
      <c r="F541" s="10" t="s">
        <v>11</v>
      </c>
      <c r="G541" s="11">
        <f>2019+1</f>
        <v>2020</v>
      </c>
      <c r="H541" s="11">
        <f>+G541+1</f>
        <v>2021</v>
      </c>
      <c r="I541" s="11">
        <f t="shared" ref="I541" si="222">+H541+1</f>
        <v>2022</v>
      </c>
      <c r="J541" s="11">
        <f t="shared" ref="J541" si="223">+I541+1</f>
        <v>2023</v>
      </c>
      <c r="K541" s="12">
        <f t="shared" ref="K541" si="224">+J541+1</f>
        <v>2024</v>
      </c>
    </row>
    <row r="542" spans="2:11" ht="25.5" customHeight="1" thickBot="1" x14ac:dyDescent="0.25">
      <c r="B542" s="127" t="s">
        <v>1</v>
      </c>
      <c r="C542" s="129" t="s">
        <v>70</v>
      </c>
      <c r="D542" s="2" t="s">
        <v>3</v>
      </c>
      <c r="E542" s="3" t="s">
        <v>2</v>
      </c>
      <c r="F542" s="25">
        <v>41.219629125177811</v>
      </c>
      <c r="G542" s="26">
        <v>7.6587389942712365</v>
      </c>
      <c r="H542" s="26">
        <v>7.7506438622024909</v>
      </c>
      <c r="I542" s="26">
        <v>7.8436515885489237</v>
      </c>
      <c r="J542" s="26">
        <v>7.9377754076115083</v>
      </c>
      <c r="K542" s="27">
        <v>8.0330287125028477</v>
      </c>
    </row>
    <row r="543" spans="2:11" ht="21" customHeight="1" thickBot="1" x14ac:dyDescent="0.25">
      <c r="B543" s="128"/>
      <c r="C543" s="130"/>
      <c r="D543" s="4" t="s">
        <v>8</v>
      </c>
      <c r="E543" s="3" t="s">
        <v>2</v>
      </c>
      <c r="F543" s="25">
        <v>41.219629125177811</v>
      </c>
      <c r="G543" s="26">
        <v>7.6587389942712365</v>
      </c>
      <c r="H543" s="26">
        <v>7.7506438622024909</v>
      </c>
      <c r="I543" s="26">
        <v>7.8436515885489237</v>
      </c>
      <c r="J543" s="26">
        <v>7.9377754076115083</v>
      </c>
      <c r="K543" s="27">
        <v>8.0330287125028477</v>
      </c>
    </row>
    <row r="544" spans="2:11" ht="28.5" customHeight="1" thickBot="1" x14ac:dyDescent="0.25">
      <c r="B544" s="127" t="s">
        <v>4</v>
      </c>
      <c r="C544" s="129" t="s">
        <v>71</v>
      </c>
      <c r="D544" s="2" t="s">
        <v>3</v>
      </c>
      <c r="E544" s="3" t="s">
        <v>2</v>
      </c>
      <c r="F544" s="25">
        <v>2.1448647818871498</v>
      </c>
      <c r="G544" s="26">
        <v>0.39852274004193461</v>
      </c>
      <c r="H544" s="26">
        <v>0.40330501292243764</v>
      </c>
      <c r="I544" s="26">
        <v>0.40814467307750707</v>
      </c>
      <c r="J544" s="26">
        <v>0.41304240915443707</v>
      </c>
      <c r="K544" s="27">
        <v>0.41799891806429029</v>
      </c>
    </row>
    <row r="545" spans="2:11" ht="26.25" customHeight="1" thickBot="1" x14ac:dyDescent="0.25">
      <c r="B545" s="128"/>
      <c r="C545" s="130"/>
      <c r="D545" s="4" t="s">
        <v>8</v>
      </c>
      <c r="E545" s="3" t="s">
        <v>2</v>
      </c>
      <c r="F545" s="25">
        <v>2.1448647818871498</v>
      </c>
      <c r="G545" s="26">
        <v>0.39852274004193461</v>
      </c>
      <c r="H545" s="26">
        <v>0.40330501292243764</v>
      </c>
      <c r="I545" s="26">
        <v>0.40814467307750707</v>
      </c>
      <c r="J545" s="26">
        <v>0.41304240915443707</v>
      </c>
      <c r="K545" s="27">
        <v>0.41799891806429029</v>
      </c>
    </row>
    <row r="546" spans="2:11" ht="33.75" customHeight="1" thickBot="1" x14ac:dyDescent="0.25">
      <c r="B546" s="127" t="s">
        <v>6</v>
      </c>
      <c r="C546" s="129" t="s">
        <v>72</v>
      </c>
      <c r="D546" s="2" t="s">
        <v>3</v>
      </c>
      <c r="E546" s="3" t="s">
        <v>2</v>
      </c>
      <c r="F546" s="25">
        <v>1.4228310929350403</v>
      </c>
      <c r="G546" s="26">
        <v>0.26436657012682785</v>
      </c>
      <c r="H546" s="26">
        <v>0.26753896896834978</v>
      </c>
      <c r="I546" s="26">
        <v>0.27074943659597001</v>
      </c>
      <c r="J546" s="26">
        <v>0.27399842983512163</v>
      </c>
      <c r="K546" s="27">
        <v>0.27728641099314311</v>
      </c>
    </row>
    <row r="547" spans="2:11" ht="24" customHeight="1" thickBot="1" x14ac:dyDescent="0.25">
      <c r="B547" s="128"/>
      <c r="C547" s="130"/>
      <c r="D547" s="4" t="s">
        <v>8</v>
      </c>
      <c r="E547" s="3" t="s">
        <v>2</v>
      </c>
      <c r="F547" s="25">
        <v>1.4228310929350403</v>
      </c>
      <c r="G547" s="26">
        <v>0.26436657012682785</v>
      </c>
      <c r="H547" s="26">
        <v>0.26753896896834978</v>
      </c>
      <c r="I547" s="26">
        <v>0.27074943659597001</v>
      </c>
      <c r="J547" s="26">
        <v>0.27399842983512163</v>
      </c>
      <c r="K547" s="27">
        <v>0.27728641099314311</v>
      </c>
    </row>
    <row r="548" spans="2:11" x14ac:dyDescent="0.2">
      <c r="B548" s="147" t="s">
        <v>69</v>
      </c>
      <c r="C548" s="148"/>
      <c r="D548" s="6" t="s">
        <v>3</v>
      </c>
      <c r="E548" s="16" t="s">
        <v>2</v>
      </c>
      <c r="F548" s="23">
        <f>+F542+F544+F546</f>
        <v>44.787325000000003</v>
      </c>
      <c r="G548" s="23">
        <f t="shared" ref="G548:K548" si="225">+G542+G544+G546</f>
        <v>8.321628304439999</v>
      </c>
      <c r="H548" s="23">
        <f t="shared" si="225"/>
        <v>8.4214878440932779</v>
      </c>
      <c r="I548" s="23">
        <f t="shared" si="225"/>
        <v>8.5225456982224017</v>
      </c>
      <c r="J548" s="23">
        <f t="shared" si="225"/>
        <v>8.6248162466010658</v>
      </c>
      <c r="K548" s="23">
        <f t="shared" si="225"/>
        <v>8.7283140415602816</v>
      </c>
    </row>
    <row r="549" spans="2:11" ht="13.5" thickBot="1" x14ac:dyDescent="0.25">
      <c r="B549" s="149"/>
      <c r="C549" s="150"/>
      <c r="D549" s="7" t="s">
        <v>5</v>
      </c>
      <c r="E549" s="17" t="s">
        <v>2</v>
      </c>
      <c r="F549" s="24">
        <f>+F543+F545+F547</f>
        <v>44.787325000000003</v>
      </c>
      <c r="G549" s="24">
        <f t="shared" ref="G549:K549" si="226">+G543+G545+G547</f>
        <v>8.321628304439999</v>
      </c>
      <c r="H549" s="24">
        <f t="shared" si="226"/>
        <v>8.4214878440932779</v>
      </c>
      <c r="I549" s="24">
        <f t="shared" si="226"/>
        <v>8.5225456982224017</v>
      </c>
      <c r="J549" s="24">
        <f t="shared" si="226"/>
        <v>8.6248162466010658</v>
      </c>
      <c r="K549" s="24">
        <f t="shared" si="226"/>
        <v>8.7283140415602816</v>
      </c>
    </row>
    <row r="551" spans="2:11" ht="13.5" thickBot="1" x14ac:dyDescent="0.25"/>
    <row r="552" spans="2:11" ht="13.5" thickBot="1" x14ac:dyDescent="0.25">
      <c r="B552" s="135" t="s">
        <v>73</v>
      </c>
      <c r="C552" s="136"/>
      <c r="D552" s="136"/>
      <c r="E552" s="136"/>
      <c r="F552" s="136"/>
      <c r="G552" s="136"/>
      <c r="H552" s="136"/>
      <c r="I552" s="136"/>
      <c r="J552" s="136"/>
      <c r="K552" s="137"/>
    </row>
    <row r="553" spans="2:11" ht="13.5" thickBot="1" x14ac:dyDescent="0.25">
      <c r="B553" s="116" t="s">
        <v>0</v>
      </c>
      <c r="C553" s="117"/>
      <c r="D553" s="120" t="s">
        <v>13</v>
      </c>
      <c r="E553" s="121"/>
      <c r="F553" s="124" t="s">
        <v>12</v>
      </c>
      <c r="G553" s="125"/>
      <c r="H553" s="125"/>
      <c r="I553" s="125"/>
      <c r="J553" s="125"/>
      <c r="K553" s="126"/>
    </row>
    <row r="554" spans="2:11" ht="13.5" thickBot="1" x14ac:dyDescent="0.25">
      <c r="B554" s="118"/>
      <c r="C554" s="119"/>
      <c r="D554" s="122"/>
      <c r="E554" s="123"/>
      <c r="F554" s="10" t="s">
        <v>11</v>
      </c>
      <c r="G554" s="11">
        <f>2019+1</f>
        <v>2020</v>
      </c>
      <c r="H554" s="11">
        <f>+G554+1</f>
        <v>2021</v>
      </c>
      <c r="I554" s="11">
        <f t="shared" ref="I554" si="227">+H554+1</f>
        <v>2022</v>
      </c>
      <c r="J554" s="11">
        <f t="shared" ref="J554" si="228">+I554+1</f>
        <v>2023</v>
      </c>
      <c r="K554" s="12">
        <f t="shared" ref="K554" si="229">+J554+1</f>
        <v>2024</v>
      </c>
    </row>
    <row r="555" spans="2:11" ht="29.25" customHeight="1" thickBot="1" x14ac:dyDescent="0.25">
      <c r="B555" s="127" t="s">
        <v>1</v>
      </c>
      <c r="C555" s="129" t="s">
        <v>74</v>
      </c>
      <c r="D555" s="2" t="s">
        <v>3</v>
      </c>
      <c r="E555" s="3" t="s">
        <v>2</v>
      </c>
      <c r="F555" s="25">
        <v>16.84211616</v>
      </c>
      <c r="G555" s="26">
        <v>2.6652540024000002</v>
      </c>
      <c r="H555" s="26">
        <v>2.6972370504288001</v>
      </c>
      <c r="I555" s="26">
        <v>2.7296038950339456</v>
      </c>
      <c r="J555" s="26">
        <v>2.7623591417743527</v>
      </c>
      <c r="K555" s="27">
        <v>2.7955074514756446</v>
      </c>
    </row>
    <row r="556" spans="2:11" ht="23.25" customHeight="1" thickBot="1" x14ac:dyDescent="0.25">
      <c r="B556" s="128"/>
      <c r="C556" s="130"/>
      <c r="D556" s="4" t="s">
        <v>8</v>
      </c>
      <c r="E556" s="3" t="s">
        <v>2</v>
      </c>
      <c r="F556" s="25">
        <v>8.2908774720000018</v>
      </c>
      <c r="G556" s="26">
        <v>2.6652540024000002</v>
      </c>
      <c r="H556" s="26">
        <v>2.6972370504288001</v>
      </c>
      <c r="I556" s="26">
        <v>2.7296038950339456</v>
      </c>
      <c r="J556" s="26">
        <v>2.7623591417743527</v>
      </c>
      <c r="K556" s="27">
        <v>2.7955074514756446</v>
      </c>
    </row>
    <row r="557" spans="2:11" ht="23.25" customHeight="1" thickBot="1" x14ac:dyDescent="0.25">
      <c r="B557" s="127" t="s">
        <v>4</v>
      </c>
      <c r="C557" s="129" t="s">
        <v>75</v>
      </c>
      <c r="D557" s="2" t="s">
        <v>3</v>
      </c>
      <c r="E557" s="3" t="s">
        <v>2</v>
      </c>
      <c r="F557" s="25">
        <v>15.147500000000001</v>
      </c>
      <c r="G557" s="26">
        <v>5.6289079440000016</v>
      </c>
      <c r="H557" s="26">
        <v>5.6964548393280001</v>
      </c>
      <c r="I557" s="26">
        <v>5.7648122973999358</v>
      </c>
      <c r="J557" s="26">
        <v>5.8339900449687336</v>
      </c>
      <c r="K557" s="27">
        <v>5.9039979255083601</v>
      </c>
    </row>
    <row r="558" spans="2:11" ht="23.25" customHeight="1" thickBot="1" x14ac:dyDescent="0.25">
      <c r="B558" s="128"/>
      <c r="C558" s="130"/>
      <c r="D558" s="4" t="s">
        <v>8</v>
      </c>
      <c r="E558" s="3" t="s">
        <v>2</v>
      </c>
      <c r="F558" s="25">
        <v>18.177</v>
      </c>
      <c r="G558" s="26">
        <v>5.6289079440000016</v>
      </c>
      <c r="H558" s="26">
        <v>5.6964548393280001</v>
      </c>
      <c r="I558" s="26">
        <v>5.7648122973999358</v>
      </c>
      <c r="J558" s="26">
        <v>5.8339900449687336</v>
      </c>
      <c r="K558" s="27">
        <v>5.9039979255083601</v>
      </c>
    </row>
    <row r="559" spans="2:11" ht="21.75" customHeight="1" thickBot="1" x14ac:dyDescent="0.25">
      <c r="B559" s="127" t="s">
        <v>6</v>
      </c>
      <c r="C559" s="129" t="s">
        <v>75</v>
      </c>
      <c r="D559" s="2" t="s">
        <v>3</v>
      </c>
      <c r="E559" s="3" t="s">
        <v>2</v>
      </c>
      <c r="F559" s="25">
        <v>35.076500000000003</v>
      </c>
      <c r="G559" s="26">
        <v>6.5173259448000014</v>
      </c>
      <c r="H559" s="26">
        <v>6.5955338561376005</v>
      </c>
      <c r="I559" s="26">
        <v>6.6746802624112513</v>
      </c>
      <c r="J559" s="26">
        <v>6.7547764255601868</v>
      </c>
      <c r="K559" s="27">
        <v>6.8358337426669085</v>
      </c>
    </row>
    <row r="560" spans="2:11" ht="27.75" customHeight="1" thickBot="1" x14ac:dyDescent="0.25">
      <c r="B560" s="128"/>
      <c r="C560" s="130"/>
      <c r="D560" s="4" t="s">
        <v>8</v>
      </c>
      <c r="E560" s="3" t="s">
        <v>2</v>
      </c>
      <c r="F560" s="25">
        <v>35.076500000000003</v>
      </c>
      <c r="G560" s="26">
        <v>6.5173259448000014</v>
      </c>
      <c r="H560" s="26">
        <v>6.5955338561376005</v>
      </c>
      <c r="I560" s="26">
        <v>6.6746802624112513</v>
      </c>
      <c r="J560" s="26">
        <v>6.7547764255601868</v>
      </c>
      <c r="K560" s="27">
        <v>6.8358337426669085</v>
      </c>
    </row>
    <row r="561" spans="2:11" ht="13.5" thickBot="1" x14ac:dyDescent="0.25">
      <c r="B561" s="147" t="s">
        <v>73</v>
      </c>
      <c r="C561" s="148"/>
      <c r="D561" s="6" t="s">
        <v>3</v>
      </c>
      <c r="E561" s="16" t="s">
        <v>2</v>
      </c>
      <c r="F561" s="23">
        <f>+F555+F559+F557</f>
        <v>67.066116160000007</v>
      </c>
      <c r="G561" s="23">
        <f t="shared" ref="G561:K562" si="230">+G555+G559+G557</f>
        <v>14.811487891200002</v>
      </c>
      <c r="H561" s="23">
        <f t="shared" si="230"/>
        <v>14.9892257458944</v>
      </c>
      <c r="I561" s="23">
        <f t="shared" si="230"/>
        <v>15.169096454845132</v>
      </c>
      <c r="J561" s="23">
        <f t="shared" si="230"/>
        <v>15.351125612303274</v>
      </c>
      <c r="K561" s="23">
        <f t="shared" si="230"/>
        <v>15.535339119650914</v>
      </c>
    </row>
    <row r="562" spans="2:11" x14ac:dyDescent="0.2">
      <c r="B562" s="149"/>
      <c r="C562" s="150"/>
      <c r="D562" s="7" t="s">
        <v>5</v>
      </c>
      <c r="E562" s="17" t="s">
        <v>2</v>
      </c>
      <c r="F562" s="23">
        <f>+F556+F560+F558</f>
        <v>61.544377472000001</v>
      </c>
      <c r="G562" s="23">
        <f t="shared" si="230"/>
        <v>14.811487891200002</v>
      </c>
      <c r="H562" s="23">
        <f t="shared" si="230"/>
        <v>14.9892257458944</v>
      </c>
      <c r="I562" s="23">
        <f t="shared" si="230"/>
        <v>15.169096454845132</v>
      </c>
      <c r="J562" s="23">
        <f t="shared" si="230"/>
        <v>15.351125612303274</v>
      </c>
      <c r="K562" s="23">
        <f t="shared" si="230"/>
        <v>15.535339119650914</v>
      </c>
    </row>
    <row r="564" spans="2:11" ht="13.5" thickBot="1" x14ac:dyDescent="0.25"/>
    <row r="565" spans="2:11" ht="13.5" thickBot="1" x14ac:dyDescent="0.25">
      <c r="B565" s="135" t="s">
        <v>160</v>
      </c>
      <c r="C565" s="136"/>
      <c r="D565" s="136"/>
      <c r="E565" s="136"/>
      <c r="F565" s="136"/>
      <c r="G565" s="136"/>
      <c r="H565" s="136"/>
      <c r="I565" s="136"/>
      <c r="J565" s="136"/>
      <c r="K565" s="137"/>
    </row>
    <row r="566" spans="2:11" ht="13.5" thickBot="1" x14ac:dyDescent="0.25">
      <c r="B566" s="116" t="s">
        <v>0</v>
      </c>
      <c r="C566" s="117"/>
      <c r="D566" s="120" t="s">
        <v>13</v>
      </c>
      <c r="E566" s="121"/>
      <c r="F566" s="124" t="s">
        <v>12</v>
      </c>
      <c r="G566" s="125"/>
      <c r="H566" s="125"/>
      <c r="I566" s="125"/>
      <c r="J566" s="125"/>
      <c r="K566" s="126"/>
    </row>
    <row r="567" spans="2:11" ht="13.5" thickBot="1" x14ac:dyDescent="0.25">
      <c r="B567" s="118"/>
      <c r="C567" s="119"/>
      <c r="D567" s="122"/>
      <c r="E567" s="123"/>
      <c r="F567" s="10" t="s">
        <v>11</v>
      </c>
      <c r="G567" s="11">
        <f>2019+1</f>
        <v>2020</v>
      </c>
      <c r="H567" s="11">
        <f>+G567+1</f>
        <v>2021</v>
      </c>
      <c r="I567" s="11">
        <f t="shared" ref="I567" si="231">+H567+1</f>
        <v>2022</v>
      </c>
      <c r="J567" s="11">
        <f t="shared" ref="J567" si="232">+I567+1</f>
        <v>2023</v>
      </c>
      <c r="K567" s="12">
        <f t="shared" ref="K567" si="233">+J567+1</f>
        <v>2024</v>
      </c>
    </row>
    <row r="568" spans="2:11" ht="21.75" customHeight="1" thickBot="1" x14ac:dyDescent="0.25">
      <c r="B568" s="127" t="s">
        <v>1</v>
      </c>
      <c r="C568" s="129" t="s">
        <v>161</v>
      </c>
      <c r="D568" s="2" t="s">
        <v>3</v>
      </c>
      <c r="E568" s="3" t="s">
        <v>2</v>
      </c>
      <c r="F568" s="25">
        <v>18.527877625201938</v>
      </c>
      <c r="G568" s="26">
        <v>3.4425389519709211</v>
      </c>
      <c r="H568" s="26">
        <v>3.4838494193945722</v>
      </c>
      <c r="I568" s="26">
        <v>3.5256556124273062</v>
      </c>
      <c r="J568" s="26">
        <v>3.5679634797764344</v>
      </c>
      <c r="K568" s="27">
        <v>3.610779041533752</v>
      </c>
    </row>
    <row r="569" spans="2:11" ht="29.25" customHeight="1" thickBot="1" x14ac:dyDescent="0.25">
      <c r="B569" s="128"/>
      <c r="C569" s="130"/>
      <c r="D569" s="4" t="s">
        <v>8</v>
      </c>
      <c r="E569" s="3" t="s">
        <v>2</v>
      </c>
      <c r="F569" s="25">
        <v>18.527877625201938</v>
      </c>
      <c r="G569" s="26">
        <v>3.4425389519709211</v>
      </c>
      <c r="H569" s="26">
        <v>3.4838494193945722</v>
      </c>
      <c r="I569" s="26">
        <v>3.5256556124273062</v>
      </c>
      <c r="J569" s="26">
        <v>3.5679634797764344</v>
      </c>
      <c r="K569" s="27">
        <v>3.610779041533752</v>
      </c>
    </row>
    <row r="570" spans="2:11" ht="21.75" customHeight="1" thickBot="1" x14ac:dyDescent="0.25">
      <c r="B570" s="127" t="s">
        <v>4</v>
      </c>
      <c r="C570" s="129" t="s">
        <v>162</v>
      </c>
      <c r="D570" s="2" t="s">
        <v>3</v>
      </c>
      <c r="E570" s="3" t="s">
        <v>2</v>
      </c>
      <c r="F570" s="25">
        <v>12.676968901453957</v>
      </c>
      <c r="G570" s="26">
        <v>2.3554213881906305</v>
      </c>
      <c r="H570" s="26">
        <v>2.3836864448489181</v>
      </c>
      <c r="I570" s="26">
        <v>2.4122906821871046</v>
      </c>
      <c r="J570" s="26">
        <v>2.4412381703733503</v>
      </c>
      <c r="K570" s="27">
        <v>2.4705330284178304</v>
      </c>
    </row>
    <row r="571" spans="2:11" ht="27.75" customHeight="1" thickBot="1" x14ac:dyDescent="0.25">
      <c r="B571" s="128"/>
      <c r="C571" s="130"/>
      <c r="D571" s="4" t="s">
        <v>8</v>
      </c>
      <c r="E571" s="3" t="s">
        <v>2</v>
      </c>
      <c r="F571" s="25">
        <v>12.676968901453957</v>
      </c>
      <c r="G571" s="26">
        <v>2.3554213881906305</v>
      </c>
      <c r="H571" s="26">
        <v>2.3836864448489181</v>
      </c>
      <c r="I571" s="26">
        <v>2.4122906821871046</v>
      </c>
      <c r="J571" s="26">
        <v>2.4412381703733503</v>
      </c>
      <c r="K571" s="27">
        <v>2.4705330284178304</v>
      </c>
    </row>
    <row r="572" spans="2:11" ht="27.75" customHeight="1" thickBot="1" x14ac:dyDescent="0.25">
      <c r="B572" s="127" t="s">
        <v>6</v>
      </c>
      <c r="C572" s="129" t="s">
        <v>163</v>
      </c>
      <c r="D572" s="2" t="s">
        <v>3</v>
      </c>
      <c r="E572" s="3" t="s">
        <v>2</v>
      </c>
      <c r="F572" s="25">
        <v>6.9430783521809358</v>
      </c>
      <c r="G572" s="26">
        <v>1.2900461756859447</v>
      </c>
      <c r="H572" s="26">
        <v>1.3055267297941764</v>
      </c>
      <c r="I572" s="26">
        <v>1.3211930505517064</v>
      </c>
      <c r="J572" s="26">
        <v>1.3370473671583269</v>
      </c>
      <c r="K572" s="27">
        <v>1.353091935564227</v>
      </c>
    </row>
    <row r="573" spans="2:11" ht="27.75" customHeight="1" thickBot="1" x14ac:dyDescent="0.25">
      <c r="B573" s="128"/>
      <c r="C573" s="130"/>
      <c r="D573" s="4" t="s">
        <v>8</v>
      </c>
      <c r="E573" s="3" t="s">
        <v>2</v>
      </c>
      <c r="F573" s="25">
        <v>6.9430783521809358</v>
      </c>
      <c r="G573" s="26">
        <v>1.2900461756859447</v>
      </c>
      <c r="H573" s="26">
        <v>1.3055267297941764</v>
      </c>
      <c r="I573" s="26">
        <v>1.3211930505517064</v>
      </c>
      <c r="J573" s="26">
        <v>1.3370473671583269</v>
      </c>
      <c r="K573" s="27">
        <v>1.353091935564227</v>
      </c>
    </row>
    <row r="574" spans="2:11" ht="27.75" customHeight="1" thickBot="1" x14ac:dyDescent="0.25">
      <c r="B574" s="127" t="s">
        <v>7</v>
      </c>
      <c r="C574" s="129" t="s">
        <v>164</v>
      </c>
      <c r="D574" s="2" t="s">
        <v>3</v>
      </c>
      <c r="E574" s="3" t="s">
        <v>2</v>
      </c>
      <c r="F574" s="25">
        <v>10.141575121163164</v>
      </c>
      <c r="G574" s="26">
        <v>1.884337110552504</v>
      </c>
      <c r="H574" s="26">
        <v>1.9069491558791341</v>
      </c>
      <c r="I574" s="26">
        <v>1.9298325457496837</v>
      </c>
      <c r="J574" s="26">
        <v>1.9529905362986799</v>
      </c>
      <c r="K574" s="27">
        <v>1.9764264227342643</v>
      </c>
    </row>
    <row r="575" spans="2:11" ht="27.75" customHeight="1" thickBot="1" x14ac:dyDescent="0.25">
      <c r="B575" s="128"/>
      <c r="C575" s="130"/>
      <c r="D575" s="4" t="s">
        <v>8</v>
      </c>
      <c r="E575" s="3" t="s">
        <v>2</v>
      </c>
      <c r="F575" s="25">
        <v>10.141575121163164</v>
      </c>
      <c r="G575" s="26">
        <v>1.884337110552504</v>
      </c>
      <c r="H575" s="26">
        <v>1.9069491558791341</v>
      </c>
      <c r="I575" s="26">
        <v>1.9298325457496837</v>
      </c>
      <c r="J575" s="26">
        <v>1.9529905362986799</v>
      </c>
      <c r="K575" s="27">
        <v>1.9764264227342643</v>
      </c>
    </row>
    <row r="576" spans="2:11" ht="21" customHeight="1" thickBot="1" x14ac:dyDescent="0.25">
      <c r="B576" s="147" t="s">
        <v>160</v>
      </c>
      <c r="C576" s="148"/>
      <c r="D576" s="6" t="s">
        <v>3</v>
      </c>
      <c r="E576" s="16" t="s">
        <v>2</v>
      </c>
      <c r="F576" s="23">
        <f>+F568+F570+F572+F574</f>
        <v>48.289499999999997</v>
      </c>
      <c r="G576" s="23">
        <f t="shared" ref="G576:K577" si="234">+G568+G570+G572+G574</f>
        <v>8.9723436264000007</v>
      </c>
      <c r="H576" s="23">
        <f t="shared" si="234"/>
        <v>9.0800117499168014</v>
      </c>
      <c r="I576" s="23">
        <f t="shared" si="234"/>
        <v>9.1889718909158002</v>
      </c>
      <c r="J576" s="23">
        <f t="shared" si="234"/>
        <v>9.2992395536067924</v>
      </c>
      <c r="K576" s="23">
        <f t="shared" si="234"/>
        <v>9.4108304282500743</v>
      </c>
    </row>
    <row r="577" spans="2:11" ht="21" customHeight="1" x14ac:dyDescent="0.2">
      <c r="B577" s="149"/>
      <c r="C577" s="150"/>
      <c r="D577" s="7" t="s">
        <v>5</v>
      </c>
      <c r="E577" s="17" t="s">
        <v>2</v>
      </c>
      <c r="F577" s="23">
        <f>+F569+F571+F573+F575</f>
        <v>48.289499999999997</v>
      </c>
      <c r="G577" s="23">
        <f t="shared" si="234"/>
        <v>8.9723436264000007</v>
      </c>
      <c r="H577" s="23">
        <f t="shared" si="234"/>
        <v>9.0800117499168014</v>
      </c>
      <c r="I577" s="23">
        <f t="shared" si="234"/>
        <v>9.1889718909158002</v>
      </c>
      <c r="J577" s="23">
        <f t="shared" si="234"/>
        <v>9.2992395536067924</v>
      </c>
      <c r="K577" s="23">
        <f t="shared" si="234"/>
        <v>9.4108304282500743</v>
      </c>
    </row>
    <row r="578" spans="2:11" ht="21" customHeight="1" thickBot="1" x14ac:dyDescent="0.25">
      <c r="B578" s="76"/>
      <c r="C578" s="76"/>
      <c r="D578" s="77"/>
      <c r="E578" s="78"/>
      <c r="F578" s="79"/>
      <c r="G578" s="75"/>
      <c r="H578" s="75"/>
      <c r="I578" s="75"/>
      <c r="J578" s="75"/>
      <c r="K578" s="75"/>
    </row>
    <row r="579" spans="2:11" ht="21" customHeight="1" thickBot="1" x14ac:dyDescent="0.25">
      <c r="B579" s="135" t="s">
        <v>251</v>
      </c>
      <c r="C579" s="136"/>
      <c r="D579" s="136"/>
      <c r="E579" s="136"/>
      <c r="F579" s="136"/>
      <c r="G579" s="136"/>
      <c r="H579" s="136"/>
      <c r="I579" s="136"/>
      <c r="J579" s="136"/>
      <c r="K579" s="137"/>
    </row>
    <row r="580" spans="2:11" ht="21" customHeight="1" thickBot="1" x14ac:dyDescent="0.25">
      <c r="B580" s="116" t="s">
        <v>0</v>
      </c>
      <c r="C580" s="117"/>
      <c r="D580" s="120" t="s">
        <v>13</v>
      </c>
      <c r="E580" s="121"/>
      <c r="F580" s="124" t="s">
        <v>12</v>
      </c>
      <c r="G580" s="125"/>
      <c r="H580" s="125"/>
      <c r="I580" s="125"/>
      <c r="J580" s="125"/>
      <c r="K580" s="126"/>
    </row>
    <row r="581" spans="2:11" ht="21" customHeight="1" thickBot="1" x14ac:dyDescent="0.25">
      <c r="B581" s="118"/>
      <c r="C581" s="119"/>
      <c r="D581" s="122"/>
      <c r="E581" s="123"/>
      <c r="F581" s="10" t="s">
        <v>11</v>
      </c>
      <c r="G581" s="11">
        <f>2019+1</f>
        <v>2020</v>
      </c>
      <c r="H581" s="11">
        <f>+G581+1</f>
        <v>2021</v>
      </c>
      <c r="I581" s="11">
        <f t="shared" ref="I581" si="235">+H581+1</f>
        <v>2022</v>
      </c>
      <c r="J581" s="11">
        <f t="shared" ref="J581" si="236">+I581+1</f>
        <v>2023</v>
      </c>
      <c r="K581" s="12">
        <f t="shared" ref="K581" si="237">+J581+1</f>
        <v>2024</v>
      </c>
    </row>
    <row r="582" spans="2:11" ht="21" customHeight="1" thickBot="1" x14ac:dyDescent="0.25">
      <c r="B582" s="127" t="s">
        <v>1</v>
      </c>
      <c r="C582" s="129" t="s">
        <v>251</v>
      </c>
      <c r="D582" s="2" t="s">
        <v>3</v>
      </c>
      <c r="E582" s="3" t="s">
        <v>2</v>
      </c>
      <c r="F582" s="25">
        <v>1.7590871448479997</v>
      </c>
      <c r="G582" s="26">
        <v>1.7801961905861758</v>
      </c>
      <c r="H582" s="26">
        <v>1.8015585448732097</v>
      </c>
      <c r="I582" s="26">
        <v>1.8231772474116885</v>
      </c>
      <c r="J582" s="26">
        <v>1.8450553743806286</v>
      </c>
      <c r="K582" s="27">
        <v>1.8671960388731961</v>
      </c>
    </row>
    <row r="583" spans="2:11" ht="21" customHeight="1" thickBot="1" x14ac:dyDescent="0.25">
      <c r="B583" s="128"/>
      <c r="C583" s="130"/>
      <c r="D583" s="4" t="s">
        <v>8</v>
      </c>
      <c r="E583" s="3" t="s">
        <v>2</v>
      </c>
      <c r="F583" s="25">
        <v>1.7590871448479997</v>
      </c>
      <c r="G583" s="26">
        <v>1.7801961905861758</v>
      </c>
      <c r="H583" s="26">
        <v>1.8015585448732097</v>
      </c>
      <c r="I583" s="26">
        <v>1.8231772474116885</v>
      </c>
      <c r="J583" s="26">
        <v>1.8450553743806286</v>
      </c>
      <c r="K583" s="27">
        <v>1.8671960388731961</v>
      </c>
    </row>
    <row r="584" spans="2:11" ht="21" customHeight="1" thickBot="1" x14ac:dyDescent="0.25">
      <c r="B584" s="44"/>
      <c r="C584" s="80"/>
      <c r="D584" s="64"/>
      <c r="E584" s="65"/>
      <c r="F584" s="75"/>
      <c r="G584" s="81"/>
      <c r="H584" s="81"/>
      <c r="I584" s="81"/>
      <c r="J584" s="81"/>
      <c r="K584" s="81"/>
    </row>
    <row r="585" spans="2:11" ht="21" customHeight="1" thickBot="1" x14ac:dyDescent="0.25">
      <c r="B585" s="174" t="s">
        <v>252</v>
      </c>
      <c r="C585" s="175"/>
      <c r="D585" s="175"/>
      <c r="E585" s="175"/>
      <c r="F585" s="175"/>
      <c r="G585" s="175"/>
      <c r="H585" s="175"/>
      <c r="I585" s="175"/>
      <c r="J585" s="175"/>
      <c r="K585" s="176"/>
    </row>
    <row r="586" spans="2:11" ht="21" customHeight="1" thickBot="1" x14ac:dyDescent="0.25">
      <c r="B586" s="116" t="s">
        <v>0</v>
      </c>
      <c r="C586" s="117"/>
      <c r="D586" s="120" t="s">
        <v>13</v>
      </c>
      <c r="E586" s="121"/>
      <c r="F586" s="124" t="s">
        <v>12</v>
      </c>
      <c r="G586" s="125"/>
      <c r="H586" s="125"/>
      <c r="I586" s="125"/>
      <c r="J586" s="125"/>
      <c r="K586" s="126"/>
    </row>
    <row r="587" spans="2:11" ht="21" customHeight="1" thickBot="1" x14ac:dyDescent="0.25">
      <c r="B587" s="118"/>
      <c r="C587" s="119"/>
      <c r="D587" s="122"/>
      <c r="E587" s="123"/>
      <c r="F587" s="10" t="s">
        <v>11</v>
      </c>
      <c r="G587" s="11">
        <f>2019+1</f>
        <v>2020</v>
      </c>
      <c r="H587" s="11">
        <f>+G587+1</f>
        <v>2021</v>
      </c>
      <c r="I587" s="11">
        <f t="shared" ref="I587" si="238">+H587+1</f>
        <v>2022</v>
      </c>
      <c r="J587" s="11">
        <f t="shared" ref="J587" si="239">+I587+1</f>
        <v>2023</v>
      </c>
      <c r="K587" s="12">
        <f t="shared" ref="K587" si="240">+J587+1</f>
        <v>2024</v>
      </c>
    </row>
    <row r="588" spans="2:11" ht="21" customHeight="1" thickBot="1" x14ac:dyDescent="0.25">
      <c r="B588" s="127" t="s">
        <v>1</v>
      </c>
      <c r="C588" s="129" t="s">
        <v>252</v>
      </c>
      <c r="D588" s="2" t="s">
        <v>3</v>
      </c>
      <c r="E588" s="3" t="s">
        <v>2</v>
      </c>
      <c r="F588" s="25">
        <f>+F576+F582</f>
        <v>50.048587144848</v>
      </c>
      <c r="G588" s="25">
        <f t="shared" ref="G588:K589" si="241">+G576+G582</f>
        <v>10.752539816986177</v>
      </c>
      <c r="H588" s="25">
        <f t="shared" si="241"/>
        <v>10.881570294790011</v>
      </c>
      <c r="I588" s="25">
        <f t="shared" si="241"/>
        <v>11.012149138327489</v>
      </c>
      <c r="J588" s="25">
        <f t="shared" si="241"/>
        <v>11.144294927987421</v>
      </c>
      <c r="K588" s="25">
        <f t="shared" si="241"/>
        <v>11.27802646712327</v>
      </c>
    </row>
    <row r="589" spans="2:11" ht="13.5" thickBot="1" x14ac:dyDescent="0.25">
      <c r="B589" s="128"/>
      <c r="C589" s="130"/>
      <c r="D589" s="4" t="s">
        <v>8</v>
      </c>
      <c r="E589" s="3" t="s">
        <v>2</v>
      </c>
      <c r="F589" s="25">
        <f>+F577+F583</f>
        <v>50.048587144848</v>
      </c>
      <c r="G589" s="25">
        <f t="shared" si="241"/>
        <v>10.752539816986177</v>
      </c>
      <c r="H589" s="25">
        <f t="shared" si="241"/>
        <v>10.881570294790011</v>
      </c>
      <c r="I589" s="25">
        <f t="shared" si="241"/>
        <v>11.012149138327489</v>
      </c>
      <c r="J589" s="25">
        <f t="shared" si="241"/>
        <v>11.144294927987421</v>
      </c>
      <c r="K589" s="25">
        <f t="shared" si="241"/>
        <v>11.27802646712327</v>
      </c>
    </row>
    <row r="590" spans="2:11" ht="13.5" thickBot="1" x14ac:dyDescent="0.25"/>
    <row r="591" spans="2:11" ht="13.5" thickBot="1" x14ac:dyDescent="0.25">
      <c r="B591" s="135" t="s">
        <v>165</v>
      </c>
      <c r="C591" s="136"/>
      <c r="D591" s="136"/>
      <c r="E591" s="136"/>
      <c r="F591" s="136"/>
      <c r="G591" s="136"/>
      <c r="H591" s="136"/>
      <c r="I591" s="136"/>
      <c r="J591" s="136"/>
      <c r="K591" s="137"/>
    </row>
    <row r="592" spans="2:11" ht="13.5" thickBot="1" x14ac:dyDescent="0.25">
      <c r="B592" s="116" t="s">
        <v>0</v>
      </c>
      <c r="C592" s="117"/>
      <c r="D592" s="120" t="s">
        <v>13</v>
      </c>
      <c r="E592" s="121"/>
      <c r="F592" s="124" t="s">
        <v>12</v>
      </c>
      <c r="G592" s="125"/>
      <c r="H592" s="125"/>
      <c r="I592" s="125"/>
      <c r="J592" s="125"/>
      <c r="K592" s="126"/>
    </row>
    <row r="593" spans="2:11" ht="13.5" thickBot="1" x14ac:dyDescent="0.25">
      <c r="B593" s="118"/>
      <c r="C593" s="119"/>
      <c r="D593" s="122"/>
      <c r="E593" s="123"/>
      <c r="F593" s="10" t="s">
        <v>11</v>
      </c>
      <c r="G593" s="11">
        <f>2019+1</f>
        <v>2020</v>
      </c>
      <c r="H593" s="11">
        <f>+G593+1</f>
        <v>2021</v>
      </c>
      <c r="I593" s="11">
        <f t="shared" ref="I593" si="242">+H593+1</f>
        <v>2022</v>
      </c>
      <c r="J593" s="11">
        <f t="shared" ref="J593" si="243">+I593+1</f>
        <v>2023</v>
      </c>
      <c r="K593" s="12">
        <f t="shared" ref="K593" si="244">+J593+1</f>
        <v>2024</v>
      </c>
    </row>
    <row r="594" spans="2:11" ht="26.25" customHeight="1" thickBot="1" x14ac:dyDescent="0.25">
      <c r="B594" s="127" t="s">
        <v>1</v>
      </c>
      <c r="C594" s="129" t="s">
        <v>166</v>
      </c>
      <c r="D594" s="2" t="s">
        <v>3</v>
      </c>
      <c r="E594" s="3" t="s">
        <v>2</v>
      </c>
      <c r="F594" s="25">
        <v>19.308499999999999</v>
      </c>
      <c r="G594" s="26">
        <v>3.5875810872000002</v>
      </c>
      <c r="H594" s="26">
        <v>3.6306320602463993</v>
      </c>
      <c r="I594" s="26">
        <v>3.6741996449693568</v>
      </c>
      <c r="J594" s="26">
        <v>3.7182900407089896</v>
      </c>
      <c r="K594" s="27">
        <v>3.7629095211974963</v>
      </c>
    </row>
    <row r="595" spans="2:11" ht="21.75" customHeight="1" thickBot="1" x14ac:dyDescent="0.25">
      <c r="B595" s="128"/>
      <c r="C595" s="130"/>
      <c r="D595" s="4" t="s">
        <v>8</v>
      </c>
      <c r="E595" s="3" t="s">
        <v>2</v>
      </c>
      <c r="F595" s="25">
        <v>19.308499999999999</v>
      </c>
      <c r="G595" s="26">
        <v>3.5875810872000002</v>
      </c>
      <c r="H595" s="26">
        <v>3.6306320602463993</v>
      </c>
      <c r="I595" s="26">
        <v>3.6741996449693568</v>
      </c>
      <c r="J595" s="26">
        <v>3.7182900407089896</v>
      </c>
      <c r="K595" s="27">
        <v>3.7629095211974963</v>
      </c>
    </row>
    <row r="596" spans="2:11" ht="19.5" customHeight="1" thickBot="1" x14ac:dyDescent="0.25">
      <c r="B596" s="127" t="s">
        <v>4</v>
      </c>
      <c r="C596" s="129" t="s">
        <v>167</v>
      </c>
      <c r="D596" s="2" t="s">
        <v>3</v>
      </c>
      <c r="E596" s="3" t="s">
        <v>2</v>
      </c>
      <c r="F596" s="25">
        <v>7.0445000000000002</v>
      </c>
      <c r="G596" s="26">
        <v>1.3088906424</v>
      </c>
      <c r="H596" s="26">
        <v>1.3245973301088001</v>
      </c>
      <c r="I596" s="26">
        <v>1.3404924980701056</v>
      </c>
      <c r="J596" s="26">
        <v>1.356578408046947</v>
      </c>
      <c r="K596" s="27">
        <v>1.3728573489435101</v>
      </c>
    </row>
    <row r="597" spans="2:11" ht="22.5" customHeight="1" thickBot="1" x14ac:dyDescent="0.25">
      <c r="B597" s="128"/>
      <c r="C597" s="130"/>
      <c r="D597" s="4" t="s">
        <v>8</v>
      </c>
      <c r="E597" s="3" t="s">
        <v>2</v>
      </c>
      <c r="F597" s="25">
        <v>7.0445000000000002</v>
      </c>
      <c r="G597" s="26">
        <v>1.3088906424</v>
      </c>
      <c r="H597" s="26">
        <v>1.3245973301088001</v>
      </c>
      <c r="I597" s="26">
        <v>1.3404924980701056</v>
      </c>
      <c r="J597" s="26">
        <v>1.356578408046947</v>
      </c>
      <c r="K597" s="27">
        <v>1.3728573489435101</v>
      </c>
    </row>
    <row r="598" spans="2:11" ht="22.5" customHeight="1" thickBot="1" x14ac:dyDescent="0.25">
      <c r="B598" s="127" t="s">
        <v>6</v>
      </c>
      <c r="C598" s="129" t="s">
        <v>168</v>
      </c>
      <c r="D598" s="2" t="s">
        <v>3</v>
      </c>
      <c r="E598" s="3" t="s">
        <v>2</v>
      </c>
      <c r="F598" s="25">
        <v>11.04125</v>
      </c>
      <c r="G598" s="26">
        <v>2.0514995819999999</v>
      </c>
      <c r="H598" s="26">
        <v>2.0761175769839997</v>
      </c>
      <c r="I598" s="26">
        <v>2.1010309879078082</v>
      </c>
      <c r="J598" s="26">
        <v>2.126243359762702</v>
      </c>
      <c r="K598" s="27">
        <v>2.151758280079854</v>
      </c>
    </row>
    <row r="599" spans="2:11" ht="23.25" customHeight="1" thickBot="1" x14ac:dyDescent="0.25">
      <c r="B599" s="128"/>
      <c r="C599" s="130"/>
      <c r="D599" s="4" t="s">
        <v>8</v>
      </c>
      <c r="E599" s="3" t="s">
        <v>2</v>
      </c>
      <c r="F599" s="25">
        <v>11.04125</v>
      </c>
      <c r="G599" s="26">
        <v>2.0514995819999999</v>
      </c>
      <c r="H599" s="26">
        <v>2.0761175769839997</v>
      </c>
      <c r="I599" s="26">
        <v>2.1010309879078082</v>
      </c>
      <c r="J599" s="26">
        <v>2.126243359762702</v>
      </c>
      <c r="K599" s="27">
        <v>2.151758280079854</v>
      </c>
    </row>
    <row r="600" spans="2:11" ht="23.25" customHeight="1" thickBot="1" x14ac:dyDescent="0.25">
      <c r="B600" s="127" t="s">
        <v>7</v>
      </c>
      <c r="C600" s="129" t="s">
        <v>169</v>
      </c>
      <c r="D600" s="2" t="s">
        <v>3</v>
      </c>
      <c r="E600" s="3" t="s">
        <v>2</v>
      </c>
      <c r="F600" s="25">
        <v>10.82225</v>
      </c>
      <c r="G600" s="26">
        <v>2.0108086812000003</v>
      </c>
      <c r="H600" s="26">
        <v>2.0349383853743999</v>
      </c>
      <c r="I600" s="26">
        <v>2.0593576459988929</v>
      </c>
      <c r="J600" s="26">
        <v>2.0840699377508796</v>
      </c>
      <c r="K600" s="27">
        <v>2.1090787770038899</v>
      </c>
    </row>
    <row r="601" spans="2:11" ht="23.25" customHeight="1" thickBot="1" x14ac:dyDescent="0.25">
      <c r="B601" s="128"/>
      <c r="C601" s="130"/>
      <c r="D601" s="4" t="s">
        <v>8</v>
      </c>
      <c r="E601" s="3" t="s">
        <v>2</v>
      </c>
      <c r="F601" s="25">
        <v>10.82225</v>
      </c>
      <c r="G601" s="26">
        <v>2.0108086812000003</v>
      </c>
      <c r="H601" s="26">
        <v>2.0349383853743999</v>
      </c>
      <c r="I601" s="26">
        <v>2.0593576459988929</v>
      </c>
      <c r="J601" s="26">
        <v>2.0840699377508796</v>
      </c>
      <c r="K601" s="27">
        <v>2.1090787770038899</v>
      </c>
    </row>
    <row r="602" spans="2:11" ht="23.25" customHeight="1" thickBot="1" x14ac:dyDescent="0.25">
      <c r="B602" s="127" t="s">
        <v>9</v>
      </c>
      <c r="C602" s="129" t="s">
        <v>170</v>
      </c>
      <c r="D602" s="2" t="s">
        <v>3</v>
      </c>
      <c r="E602" s="3" t="s">
        <v>2</v>
      </c>
      <c r="F602" s="25">
        <v>5.0369999999999999</v>
      </c>
      <c r="G602" s="26">
        <v>0.93589071840000004</v>
      </c>
      <c r="H602" s="26">
        <v>0.94712140702080005</v>
      </c>
      <c r="I602" s="26">
        <v>0.95848686390504978</v>
      </c>
      <c r="J602" s="26">
        <v>0.96998870627191014</v>
      </c>
      <c r="K602" s="27">
        <v>0.98162857074717291</v>
      </c>
    </row>
    <row r="603" spans="2:11" ht="23.25" customHeight="1" thickBot="1" x14ac:dyDescent="0.25">
      <c r="B603" s="128"/>
      <c r="C603" s="130"/>
      <c r="D603" s="4" t="s">
        <v>8</v>
      </c>
      <c r="E603" s="3" t="s">
        <v>2</v>
      </c>
      <c r="F603" s="25">
        <v>5.0369999999999999</v>
      </c>
      <c r="G603" s="26">
        <v>0.93589071840000004</v>
      </c>
      <c r="H603" s="26">
        <v>0.94712140702080005</v>
      </c>
      <c r="I603" s="26">
        <v>0.95848686390504978</v>
      </c>
      <c r="J603" s="26">
        <v>0.96998870627191014</v>
      </c>
      <c r="K603" s="27">
        <v>0.98162857074717291</v>
      </c>
    </row>
    <row r="604" spans="2:11" ht="21" customHeight="1" thickBot="1" x14ac:dyDescent="0.25">
      <c r="B604" s="127" t="s">
        <v>10</v>
      </c>
      <c r="C604" s="129" t="s">
        <v>171</v>
      </c>
      <c r="D604" s="2" t="s">
        <v>3</v>
      </c>
      <c r="E604" s="3" t="s">
        <v>2</v>
      </c>
      <c r="F604" s="25">
        <v>1.5147500000000003</v>
      </c>
      <c r="G604" s="26">
        <v>0.28144539719999995</v>
      </c>
      <c r="H604" s="26">
        <v>0.28482274196639995</v>
      </c>
      <c r="I604" s="26">
        <v>0.2882406148699968</v>
      </c>
      <c r="J604" s="26">
        <v>0.29169950224843672</v>
      </c>
      <c r="K604" s="27">
        <v>0.29519989627541798</v>
      </c>
    </row>
    <row r="605" spans="2:11" ht="20.25" customHeight="1" thickBot="1" x14ac:dyDescent="0.25">
      <c r="B605" s="128"/>
      <c r="C605" s="130"/>
      <c r="D605" s="4" t="s">
        <v>8</v>
      </c>
      <c r="E605" s="3" t="s">
        <v>2</v>
      </c>
      <c r="F605" s="25">
        <v>1.5147500000000003</v>
      </c>
      <c r="G605" s="26">
        <v>0.28144539719999995</v>
      </c>
      <c r="H605" s="26">
        <v>0.28482274196639995</v>
      </c>
      <c r="I605" s="26">
        <v>0.2882406148699968</v>
      </c>
      <c r="J605" s="26">
        <v>0.29169950224843672</v>
      </c>
      <c r="K605" s="27">
        <v>0.29519989627541798</v>
      </c>
    </row>
    <row r="606" spans="2:11" ht="13.5" thickBot="1" x14ac:dyDescent="0.25">
      <c r="B606" s="147" t="s">
        <v>165</v>
      </c>
      <c r="C606" s="148"/>
      <c r="D606" s="6" t="s">
        <v>3</v>
      </c>
      <c r="E606" s="16" t="s">
        <v>2</v>
      </c>
      <c r="F606" s="23">
        <f>+F594+F596+F598+F600+F602+F604</f>
        <v>54.768249999999995</v>
      </c>
      <c r="G606" s="23">
        <f t="shared" ref="G606:K607" si="245">+G594+G596+G598+G600+G602+G604</f>
        <v>10.1761161084</v>
      </c>
      <c r="H606" s="23">
        <f t="shared" si="245"/>
        <v>10.298229501700799</v>
      </c>
      <c r="I606" s="23">
        <f t="shared" si="245"/>
        <v>10.42180825572121</v>
      </c>
      <c r="J606" s="23">
        <f t="shared" si="245"/>
        <v>10.546869954789864</v>
      </c>
      <c r="K606" s="23">
        <f t="shared" si="245"/>
        <v>10.673432394247341</v>
      </c>
    </row>
    <row r="607" spans="2:11" x14ac:dyDescent="0.2">
      <c r="B607" s="149"/>
      <c r="C607" s="150"/>
      <c r="D607" s="7" t="s">
        <v>5</v>
      </c>
      <c r="E607" s="17" t="s">
        <v>2</v>
      </c>
      <c r="F607" s="23">
        <f>+F595+F597+F599+F601+F603+F605</f>
        <v>54.768249999999995</v>
      </c>
      <c r="G607" s="23">
        <f t="shared" si="245"/>
        <v>10.1761161084</v>
      </c>
      <c r="H607" s="23">
        <f t="shared" si="245"/>
        <v>10.298229501700799</v>
      </c>
      <c r="I607" s="23">
        <f t="shared" si="245"/>
        <v>10.42180825572121</v>
      </c>
      <c r="J607" s="23">
        <f t="shared" si="245"/>
        <v>10.546869954789864</v>
      </c>
      <c r="K607" s="23">
        <f t="shared" si="245"/>
        <v>10.673432394247341</v>
      </c>
    </row>
    <row r="609" spans="2:11" ht="13.5" thickBot="1" x14ac:dyDescent="0.25"/>
    <row r="610" spans="2:11" ht="13.5" thickBot="1" x14ac:dyDescent="0.25">
      <c r="B610" s="135" t="s">
        <v>172</v>
      </c>
      <c r="C610" s="136"/>
      <c r="D610" s="136"/>
      <c r="E610" s="136"/>
      <c r="F610" s="136"/>
      <c r="G610" s="136"/>
      <c r="H610" s="136"/>
      <c r="I610" s="136"/>
      <c r="J610" s="136"/>
      <c r="K610" s="137"/>
    </row>
    <row r="611" spans="2:11" ht="13.5" thickBot="1" x14ac:dyDescent="0.25">
      <c r="B611" s="116" t="s">
        <v>0</v>
      </c>
      <c r="C611" s="117"/>
      <c r="D611" s="120" t="s">
        <v>13</v>
      </c>
      <c r="E611" s="121"/>
      <c r="F611" s="124" t="s">
        <v>12</v>
      </c>
      <c r="G611" s="125"/>
      <c r="H611" s="125"/>
      <c r="I611" s="125"/>
      <c r="J611" s="125"/>
      <c r="K611" s="126"/>
    </row>
    <row r="612" spans="2:11" ht="13.5" thickBot="1" x14ac:dyDescent="0.25">
      <c r="B612" s="118"/>
      <c r="C612" s="119"/>
      <c r="D612" s="122"/>
      <c r="E612" s="123"/>
      <c r="F612" s="10" t="s">
        <v>11</v>
      </c>
      <c r="G612" s="11">
        <f>2019+1</f>
        <v>2020</v>
      </c>
      <c r="H612" s="11">
        <f>+G612+1</f>
        <v>2021</v>
      </c>
      <c r="I612" s="11">
        <f t="shared" ref="I612" si="246">+H612+1</f>
        <v>2022</v>
      </c>
      <c r="J612" s="11">
        <f t="shared" ref="J612" si="247">+I612+1</f>
        <v>2023</v>
      </c>
      <c r="K612" s="12">
        <f t="shared" ref="K612" si="248">+J612+1</f>
        <v>2024</v>
      </c>
    </row>
    <row r="613" spans="2:11" ht="24" customHeight="1" thickBot="1" x14ac:dyDescent="0.25">
      <c r="B613" s="145" t="s">
        <v>1</v>
      </c>
      <c r="C613" s="129" t="s">
        <v>173</v>
      </c>
      <c r="D613" s="37" t="s">
        <v>3</v>
      </c>
      <c r="E613" s="38" t="s">
        <v>2</v>
      </c>
      <c r="F613" s="36">
        <v>0.43845247933884302</v>
      </c>
      <c r="G613" s="39">
        <v>8.1465873709090919E-2</v>
      </c>
      <c r="H613" s="39">
        <v>8.2443464193599991E-2</v>
      </c>
      <c r="I613" s="39">
        <v>8.3432785763923212E-2</v>
      </c>
      <c r="J613" s="39">
        <v>8.4433979193090286E-2</v>
      </c>
      <c r="K613" s="40">
        <v>8.5447186943407374E-2</v>
      </c>
    </row>
    <row r="614" spans="2:11" ht="13.5" thickBot="1" x14ac:dyDescent="0.25">
      <c r="B614" s="146"/>
      <c r="C614" s="130"/>
      <c r="D614" s="41" t="s">
        <v>8</v>
      </c>
      <c r="E614" s="38" t="s">
        <v>2</v>
      </c>
      <c r="F614" s="36">
        <v>0.43845247933884302</v>
      </c>
      <c r="G614" s="39">
        <v>8.1465873709090919E-2</v>
      </c>
      <c r="H614" s="39">
        <v>8.2443464193599991E-2</v>
      </c>
      <c r="I614" s="39">
        <v>8.3432785763923212E-2</v>
      </c>
      <c r="J614" s="39">
        <v>8.4433979193090286E-2</v>
      </c>
      <c r="K614" s="40">
        <v>8.5447186943407374E-2</v>
      </c>
    </row>
    <row r="615" spans="2:11" ht="13.5" thickBot="1" x14ac:dyDescent="0.25">
      <c r="B615" s="145" t="s">
        <v>4</v>
      </c>
      <c r="C615" s="129" t="s">
        <v>173</v>
      </c>
      <c r="D615" s="37" t="s">
        <v>3</v>
      </c>
      <c r="E615" s="38" t="s">
        <v>2</v>
      </c>
      <c r="F615" s="36">
        <v>6.5306342975206606</v>
      </c>
      <c r="G615" s="39">
        <v>1.213412750509091</v>
      </c>
      <c r="H615" s="39">
        <v>1.2279737035152001</v>
      </c>
      <c r="I615" s="39">
        <v>1.2427093879573827</v>
      </c>
      <c r="J615" s="39">
        <v>1.257621900612871</v>
      </c>
      <c r="K615" s="40">
        <v>1.2727133634202255</v>
      </c>
    </row>
    <row r="616" spans="2:11" ht="26.25" customHeight="1" thickBot="1" x14ac:dyDescent="0.25">
      <c r="B616" s="146"/>
      <c r="C616" s="130"/>
      <c r="D616" s="41" t="s">
        <v>8</v>
      </c>
      <c r="E616" s="38" t="s">
        <v>2</v>
      </c>
      <c r="F616" s="36">
        <v>6.5306342975206606</v>
      </c>
      <c r="G616" s="39">
        <v>1.213412750509091</v>
      </c>
      <c r="H616" s="39">
        <v>1.2279737035152001</v>
      </c>
      <c r="I616" s="39">
        <v>1.2427093879573827</v>
      </c>
      <c r="J616" s="39">
        <v>1.257621900612871</v>
      </c>
      <c r="K616" s="40">
        <v>1.2727133634202255</v>
      </c>
    </row>
    <row r="617" spans="2:11" ht="18.75" customHeight="1" thickBot="1" x14ac:dyDescent="0.25">
      <c r="B617" s="145" t="s">
        <v>6</v>
      </c>
      <c r="C617" s="129" t="s">
        <v>173</v>
      </c>
      <c r="D617" s="37" t="s">
        <v>3</v>
      </c>
      <c r="E617" s="38" t="s">
        <v>2</v>
      </c>
      <c r="F617" s="36">
        <v>37.706913223140496</v>
      </c>
      <c r="G617" s="39">
        <v>7.0060651389818194</v>
      </c>
      <c r="H617" s="39">
        <v>7.0901379206495969</v>
      </c>
      <c r="I617" s="39">
        <v>7.175219575697394</v>
      </c>
      <c r="J617" s="39">
        <v>7.261322210605762</v>
      </c>
      <c r="K617" s="40">
        <v>7.3484580771330323</v>
      </c>
    </row>
    <row r="618" spans="2:11" ht="21.75" customHeight="1" thickBot="1" x14ac:dyDescent="0.25">
      <c r="B618" s="146"/>
      <c r="C618" s="130"/>
      <c r="D618" s="41" t="s">
        <v>8</v>
      </c>
      <c r="E618" s="38" t="s">
        <v>2</v>
      </c>
      <c r="F618" s="36">
        <v>37.706913223140496</v>
      </c>
      <c r="G618" s="39">
        <v>7.0060651389818194</v>
      </c>
      <c r="H618" s="39">
        <v>7.0901379206495969</v>
      </c>
      <c r="I618" s="39">
        <v>7.175219575697394</v>
      </c>
      <c r="J618" s="39">
        <v>7.261322210605762</v>
      </c>
      <c r="K618" s="40">
        <v>7.3484580771330323</v>
      </c>
    </row>
    <row r="619" spans="2:11" x14ac:dyDescent="0.2">
      <c r="B619" s="147" t="s">
        <v>172</v>
      </c>
      <c r="C619" s="148"/>
      <c r="D619" s="6" t="s">
        <v>3</v>
      </c>
      <c r="E619" s="16" t="s">
        <v>2</v>
      </c>
      <c r="F619" s="23">
        <f>+F613+F615+F617</f>
        <v>44.676000000000002</v>
      </c>
      <c r="G619" s="23">
        <f t="shared" ref="G619:K619" si="249">+G613+G615+G617</f>
        <v>8.3009437632000012</v>
      </c>
      <c r="H619" s="23">
        <f t="shared" si="249"/>
        <v>8.4005550883583968</v>
      </c>
      <c r="I619" s="23">
        <f t="shared" si="249"/>
        <v>8.5013617494187006</v>
      </c>
      <c r="J619" s="23">
        <f t="shared" si="249"/>
        <v>8.6033780904117236</v>
      </c>
      <c r="K619" s="23">
        <f t="shared" si="249"/>
        <v>8.706618627496665</v>
      </c>
    </row>
    <row r="620" spans="2:11" ht="24.75" customHeight="1" thickBot="1" x14ac:dyDescent="0.25">
      <c r="B620" s="149"/>
      <c r="C620" s="150"/>
      <c r="D620" s="7" t="s">
        <v>5</v>
      </c>
      <c r="E620" s="17" t="s">
        <v>2</v>
      </c>
      <c r="F620" s="24">
        <f>+F614+F616+F618</f>
        <v>44.676000000000002</v>
      </c>
      <c r="G620" s="24">
        <f t="shared" ref="G620:K620" si="250">+G614+G616+G618</f>
        <v>8.3009437632000012</v>
      </c>
      <c r="H620" s="24">
        <f t="shared" si="250"/>
        <v>8.4005550883583968</v>
      </c>
      <c r="I620" s="24">
        <f t="shared" si="250"/>
        <v>8.5013617494187006</v>
      </c>
      <c r="J620" s="24">
        <f t="shared" si="250"/>
        <v>8.6033780904117236</v>
      </c>
      <c r="K620" s="24">
        <f t="shared" si="250"/>
        <v>8.706618627496665</v>
      </c>
    </row>
    <row r="622" spans="2:11" ht="13.5" thickBot="1" x14ac:dyDescent="0.25"/>
    <row r="623" spans="2:11" ht="13.5" thickBot="1" x14ac:dyDescent="0.25">
      <c r="B623" s="138" t="s">
        <v>76</v>
      </c>
      <c r="C623" s="139"/>
      <c r="D623" s="139"/>
      <c r="E623" s="139"/>
      <c r="F623" s="139"/>
      <c r="G623" s="139"/>
      <c r="H623" s="139"/>
      <c r="I623" s="139"/>
      <c r="J623" s="139"/>
      <c r="K623" s="140"/>
    </row>
    <row r="624" spans="2:11" ht="13.5" thickBot="1" x14ac:dyDescent="0.25">
      <c r="B624" s="116" t="s">
        <v>0</v>
      </c>
      <c r="C624" s="117"/>
      <c r="D624" s="120" t="s">
        <v>13</v>
      </c>
      <c r="E624" s="121"/>
      <c r="F624" s="124" t="s">
        <v>12</v>
      </c>
      <c r="G624" s="125"/>
      <c r="H624" s="125"/>
      <c r="I624" s="125"/>
      <c r="J624" s="125"/>
      <c r="K624" s="126"/>
    </row>
    <row r="625" spans="2:11" ht="13.5" thickBot="1" x14ac:dyDescent="0.25">
      <c r="B625" s="118"/>
      <c r="C625" s="119"/>
      <c r="D625" s="122"/>
      <c r="E625" s="123"/>
      <c r="F625" s="10" t="s">
        <v>11</v>
      </c>
      <c r="G625" s="11">
        <f>2019+1</f>
        <v>2020</v>
      </c>
      <c r="H625" s="11">
        <f>+G625+1</f>
        <v>2021</v>
      </c>
      <c r="I625" s="11">
        <f t="shared" ref="I625" si="251">+H625+1</f>
        <v>2022</v>
      </c>
      <c r="J625" s="11">
        <f t="shared" ref="J625" si="252">+I625+1</f>
        <v>2023</v>
      </c>
      <c r="K625" s="12">
        <f t="shared" ref="K625" si="253">+J625+1</f>
        <v>2024</v>
      </c>
    </row>
    <row r="626" spans="2:11" x14ac:dyDescent="0.2">
      <c r="B626" s="127" t="s">
        <v>1</v>
      </c>
      <c r="C626" s="157" t="s">
        <v>76</v>
      </c>
      <c r="D626" s="2" t="s">
        <v>3</v>
      </c>
      <c r="E626" s="3" t="s">
        <v>2</v>
      </c>
      <c r="F626" s="20">
        <v>8.8701741196479293</v>
      </c>
      <c r="G626" s="20">
        <v>8.9766162090837049</v>
      </c>
      <c r="H626" s="20">
        <v>9.0843356035927076</v>
      </c>
      <c r="I626" s="20">
        <v>9.1933476308358202</v>
      </c>
      <c r="J626" s="20">
        <v>9.303667802405851</v>
      </c>
      <c r="K626" s="20">
        <v>9.4153118160347198</v>
      </c>
    </row>
    <row r="627" spans="2:11" ht="13.5" thickBot="1" x14ac:dyDescent="0.25">
      <c r="B627" s="128"/>
      <c r="C627" s="158"/>
      <c r="D627" s="4" t="s">
        <v>8</v>
      </c>
      <c r="E627" s="5" t="s">
        <v>2</v>
      </c>
      <c r="F627" s="20">
        <v>8.8701741196479293</v>
      </c>
      <c r="G627" s="20">
        <v>8.9766162090837049</v>
      </c>
      <c r="H627" s="20">
        <v>9.0843356035927076</v>
      </c>
      <c r="I627" s="20">
        <v>9.1933476308358202</v>
      </c>
      <c r="J627" s="20">
        <v>9.303667802405851</v>
      </c>
      <c r="K627" s="20">
        <v>9.4153118160347198</v>
      </c>
    </row>
    <row r="628" spans="2:11" x14ac:dyDescent="0.2">
      <c r="B628" s="131" t="s">
        <v>76</v>
      </c>
      <c r="C628" s="132"/>
      <c r="D628" s="6" t="s">
        <v>3</v>
      </c>
      <c r="E628" s="16" t="s">
        <v>2</v>
      </c>
      <c r="F628" s="18">
        <f>+F626</f>
        <v>8.8701741196479293</v>
      </c>
      <c r="G628" s="18">
        <f t="shared" ref="G628:K628" si="254">+G626</f>
        <v>8.9766162090837049</v>
      </c>
      <c r="H628" s="18">
        <f t="shared" si="254"/>
        <v>9.0843356035927076</v>
      </c>
      <c r="I628" s="18">
        <f t="shared" si="254"/>
        <v>9.1933476308358202</v>
      </c>
      <c r="J628" s="18">
        <f t="shared" si="254"/>
        <v>9.303667802405851</v>
      </c>
      <c r="K628" s="18">
        <f t="shared" si="254"/>
        <v>9.4153118160347198</v>
      </c>
    </row>
    <row r="629" spans="2:11" ht="13.5" thickBot="1" x14ac:dyDescent="0.25">
      <c r="B629" s="133"/>
      <c r="C629" s="134"/>
      <c r="D629" s="7" t="s">
        <v>5</v>
      </c>
      <c r="E629" s="17" t="s">
        <v>2</v>
      </c>
      <c r="F629" s="19">
        <f>+F627</f>
        <v>8.8701741196479293</v>
      </c>
      <c r="G629" s="19">
        <f t="shared" ref="G629:K629" si="255">+G627</f>
        <v>8.9766162090837049</v>
      </c>
      <c r="H629" s="19">
        <f t="shared" si="255"/>
        <v>9.0843356035927076</v>
      </c>
      <c r="I629" s="19">
        <f t="shared" si="255"/>
        <v>9.1933476308358202</v>
      </c>
      <c r="J629" s="19">
        <f t="shared" si="255"/>
        <v>9.303667802405851</v>
      </c>
      <c r="K629" s="19">
        <f t="shared" si="255"/>
        <v>9.4153118160347198</v>
      </c>
    </row>
    <row r="631" spans="2:11" ht="13.5" thickBot="1" x14ac:dyDescent="0.25"/>
    <row r="632" spans="2:11" ht="13.5" thickBot="1" x14ac:dyDescent="0.25">
      <c r="B632" s="138" t="s">
        <v>77</v>
      </c>
      <c r="C632" s="139"/>
      <c r="D632" s="139"/>
      <c r="E632" s="139"/>
      <c r="F632" s="139"/>
      <c r="G632" s="139"/>
      <c r="H632" s="139"/>
      <c r="I632" s="139"/>
      <c r="J632" s="139"/>
      <c r="K632" s="140"/>
    </row>
    <row r="633" spans="2:11" ht="13.5" thickBot="1" x14ac:dyDescent="0.25">
      <c r="B633" s="116" t="s">
        <v>0</v>
      </c>
      <c r="C633" s="117"/>
      <c r="D633" s="120" t="s">
        <v>13</v>
      </c>
      <c r="E633" s="121"/>
      <c r="F633" s="124" t="s">
        <v>12</v>
      </c>
      <c r="G633" s="125"/>
      <c r="H633" s="125"/>
      <c r="I633" s="125"/>
      <c r="J633" s="125"/>
      <c r="K633" s="126"/>
    </row>
    <row r="634" spans="2:11" ht="13.5" thickBot="1" x14ac:dyDescent="0.25">
      <c r="B634" s="118"/>
      <c r="C634" s="119"/>
      <c r="D634" s="122"/>
      <c r="E634" s="123"/>
      <c r="F634" s="10" t="s">
        <v>11</v>
      </c>
      <c r="G634" s="11">
        <f>2019+1</f>
        <v>2020</v>
      </c>
      <c r="H634" s="11">
        <f>+G634+1</f>
        <v>2021</v>
      </c>
      <c r="I634" s="11">
        <f t="shared" ref="I634" si="256">+H634+1</f>
        <v>2022</v>
      </c>
      <c r="J634" s="11">
        <f t="shared" ref="J634" si="257">+I634+1</f>
        <v>2023</v>
      </c>
      <c r="K634" s="12">
        <f t="shared" ref="K634" si="258">+J634+1</f>
        <v>2024</v>
      </c>
    </row>
    <row r="635" spans="2:11" x14ac:dyDescent="0.2">
      <c r="B635" s="127" t="s">
        <v>1</v>
      </c>
      <c r="C635" s="157" t="s">
        <v>77</v>
      </c>
      <c r="D635" s="2" t="s">
        <v>3</v>
      </c>
      <c r="E635" s="3" t="s">
        <v>2</v>
      </c>
      <c r="F635" s="20">
        <v>3.577467402651934</v>
      </c>
      <c r="G635" s="20">
        <v>3.6203970114837567</v>
      </c>
      <c r="H635" s="20">
        <v>3.6638417756215618</v>
      </c>
      <c r="I635" s="20">
        <v>3.7078078769290208</v>
      </c>
      <c r="J635" s="20">
        <v>3.7523015714521679</v>
      </c>
      <c r="K635" s="20">
        <v>3.7973291903095943</v>
      </c>
    </row>
    <row r="636" spans="2:11" ht="13.5" thickBot="1" x14ac:dyDescent="0.25">
      <c r="B636" s="128"/>
      <c r="C636" s="158"/>
      <c r="D636" s="4" t="s">
        <v>8</v>
      </c>
      <c r="E636" s="5" t="s">
        <v>2</v>
      </c>
      <c r="F636" s="20">
        <v>3.577467402651934</v>
      </c>
      <c r="G636" s="20">
        <v>3.6203970114837567</v>
      </c>
      <c r="H636" s="20">
        <v>3.6638417756215618</v>
      </c>
      <c r="I636" s="20">
        <v>3.7078078769290208</v>
      </c>
      <c r="J636" s="20">
        <v>3.7523015714521679</v>
      </c>
      <c r="K636" s="20">
        <v>3.7973291903095943</v>
      </c>
    </row>
    <row r="637" spans="2:11" x14ac:dyDescent="0.2">
      <c r="B637" s="131" t="s">
        <v>77</v>
      </c>
      <c r="C637" s="132"/>
      <c r="D637" s="6" t="s">
        <v>3</v>
      </c>
      <c r="E637" s="16" t="s">
        <v>2</v>
      </c>
      <c r="F637" s="18">
        <f>+F635</f>
        <v>3.577467402651934</v>
      </c>
      <c r="G637" s="18">
        <f t="shared" ref="G637:K637" si="259">+G635</f>
        <v>3.6203970114837567</v>
      </c>
      <c r="H637" s="18">
        <f t="shared" si="259"/>
        <v>3.6638417756215618</v>
      </c>
      <c r="I637" s="18">
        <f t="shared" si="259"/>
        <v>3.7078078769290208</v>
      </c>
      <c r="J637" s="18">
        <f t="shared" si="259"/>
        <v>3.7523015714521679</v>
      </c>
      <c r="K637" s="18">
        <f t="shared" si="259"/>
        <v>3.7973291903095943</v>
      </c>
    </row>
    <row r="638" spans="2:11" ht="13.5" thickBot="1" x14ac:dyDescent="0.25">
      <c r="B638" s="133"/>
      <c r="C638" s="134"/>
      <c r="D638" s="7" t="s">
        <v>5</v>
      </c>
      <c r="E638" s="17" t="s">
        <v>2</v>
      </c>
      <c r="F638" s="19">
        <f>+F636</f>
        <v>3.577467402651934</v>
      </c>
      <c r="G638" s="19">
        <f t="shared" ref="G638:K638" si="260">+G636</f>
        <v>3.6203970114837567</v>
      </c>
      <c r="H638" s="19">
        <f t="shared" si="260"/>
        <v>3.6638417756215618</v>
      </c>
      <c r="I638" s="19">
        <f t="shared" si="260"/>
        <v>3.7078078769290208</v>
      </c>
      <c r="J638" s="19">
        <f t="shared" si="260"/>
        <v>3.7523015714521679</v>
      </c>
      <c r="K638" s="19">
        <f t="shared" si="260"/>
        <v>3.7973291903095943</v>
      </c>
    </row>
    <row r="640" spans="2:11" ht="13.5" thickBot="1" x14ac:dyDescent="0.25"/>
    <row r="641" spans="2:11" ht="13.5" thickBot="1" x14ac:dyDescent="0.25">
      <c r="B641" s="138" t="s">
        <v>78</v>
      </c>
      <c r="C641" s="139"/>
      <c r="D641" s="139"/>
      <c r="E641" s="139"/>
      <c r="F641" s="139"/>
      <c r="G641" s="139"/>
      <c r="H641" s="139"/>
      <c r="I641" s="139"/>
      <c r="J641" s="139"/>
      <c r="K641" s="140"/>
    </row>
    <row r="642" spans="2:11" ht="13.5" thickBot="1" x14ac:dyDescent="0.25">
      <c r="B642" s="116" t="s">
        <v>0</v>
      </c>
      <c r="C642" s="117"/>
      <c r="D642" s="120" t="s">
        <v>13</v>
      </c>
      <c r="E642" s="121"/>
      <c r="F642" s="124" t="s">
        <v>12</v>
      </c>
      <c r="G642" s="125"/>
      <c r="H642" s="125"/>
      <c r="I642" s="125"/>
      <c r="J642" s="125"/>
      <c r="K642" s="126"/>
    </row>
    <row r="643" spans="2:11" ht="13.5" thickBot="1" x14ac:dyDescent="0.25">
      <c r="B643" s="118"/>
      <c r="C643" s="119"/>
      <c r="D643" s="122"/>
      <c r="E643" s="123"/>
      <c r="F643" s="10" t="s">
        <v>11</v>
      </c>
      <c r="G643" s="11">
        <f>2019+1</f>
        <v>2020</v>
      </c>
      <c r="H643" s="11">
        <f>+G643+1</f>
        <v>2021</v>
      </c>
      <c r="I643" s="11">
        <f t="shared" ref="I643" si="261">+H643+1</f>
        <v>2022</v>
      </c>
      <c r="J643" s="11">
        <f t="shared" ref="J643" si="262">+I643+1</f>
        <v>2023</v>
      </c>
      <c r="K643" s="12">
        <f t="shared" ref="K643" si="263">+J643+1</f>
        <v>2024</v>
      </c>
    </row>
    <row r="644" spans="2:11" x14ac:dyDescent="0.2">
      <c r="B644" s="127" t="s">
        <v>1</v>
      </c>
      <c r="C644" s="157" t="s">
        <v>78</v>
      </c>
      <c r="D644" s="2" t="s">
        <v>3</v>
      </c>
      <c r="E644" s="3" t="s">
        <v>2</v>
      </c>
      <c r="F644" s="20">
        <v>5.7790848571820508</v>
      </c>
      <c r="G644" s="20">
        <v>5.8484338754682366</v>
      </c>
      <c r="H644" s="20">
        <v>5.9186150819738543</v>
      </c>
      <c r="I644" s="20">
        <v>5.9896384629575392</v>
      </c>
      <c r="J644" s="20">
        <v>6.0615141245130308</v>
      </c>
      <c r="K644" s="20">
        <v>6.1342522940071866</v>
      </c>
    </row>
    <row r="645" spans="2:11" ht="13.5" thickBot="1" x14ac:dyDescent="0.25">
      <c r="B645" s="128"/>
      <c r="C645" s="158"/>
      <c r="D645" s="4" t="s">
        <v>8</v>
      </c>
      <c r="E645" s="5" t="s">
        <v>2</v>
      </c>
      <c r="F645" s="20">
        <v>5.7790848571820508</v>
      </c>
      <c r="G645" s="20">
        <v>5.8484338754682366</v>
      </c>
      <c r="H645" s="20">
        <v>5.9186150819738543</v>
      </c>
      <c r="I645" s="20">
        <v>5.9896384629575392</v>
      </c>
      <c r="J645" s="20">
        <v>6.0615141245130308</v>
      </c>
      <c r="K645" s="20">
        <v>6.1342522940071866</v>
      </c>
    </row>
    <row r="646" spans="2:11" x14ac:dyDescent="0.2">
      <c r="B646" s="131" t="s">
        <v>78</v>
      </c>
      <c r="C646" s="132"/>
      <c r="D646" s="6" t="s">
        <v>3</v>
      </c>
      <c r="E646" s="16" t="s">
        <v>2</v>
      </c>
      <c r="F646" s="18">
        <f>+F644</f>
        <v>5.7790848571820508</v>
      </c>
      <c r="G646" s="18">
        <f t="shared" ref="G646:K646" si="264">+G644</f>
        <v>5.8484338754682366</v>
      </c>
      <c r="H646" s="18">
        <f t="shared" si="264"/>
        <v>5.9186150819738543</v>
      </c>
      <c r="I646" s="18">
        <f t="shared" si="264"/>
        <v>5.9896384629575392</v>
      </c>
      <c r="J646" s="18">
        <f t="shared" si="264"/>
        <v>6.0615141245130308</v>
      </c>
      <c r="K646" s="18">
        <f t="shared" si="264"/>
        <v>6.1342522940071866</v>
      </c>
    </row>
    <row r="647" spans="2:11" ht="13.5" thickBot="1" x14ac:dyDescent="0.25">
      <c r="B647" s="133"/>
      <c r="C647" s="134"/>
      <c r="D647" s="7" t="s">
        <v>5</v>
      </c>
      <c r="E647" s="17" t="s">
        <v>2</v>
      </c>
      <c r="F647" s="19">
        <f>+F645</f>
        <v>5.7790848571820508</v>
      </c>
      <c r="G647" s="19">
        <f t="shared" ref="G647:K647" si="265">+G645</f>
        <v>5.8484338754682366</v>
      </c>
      <c r="H647" s="19">
        <f t="shared" si="265"/>
        <v>5.9186150819738543</v>
      </c>
      <c r="I647" s="19">
        <f t="shared" si="265"/>
        <v>5.9896384629575392</v>
      </c>
      <c r="J647" s="19">
        <f t="shared" si="265"/>
        <v>6.0615141245130308</v>
      </c>
      <c r="K647" s="19">
        <f t="shared" si="265"/>
        <v>6.1342522940071866</v>
      </c>
    </row>
    <row r="649" spans="2:11" ht="13.5" thickBot="1" x14ac:dyDescent="0.25"/>
    <row r="650" spans="2:11" ht="13.5" thickBot="1" x14ac:dyDescent="0.25">
      <c r="B650" s="113" t="s">
        <v>174</v>
      </c>
      <c r="C650" s="114"/>
      <c r="D650" s="114"/>
      <c r="E650" s="114"/>
      <c r="F650" s="114"/>
      <c r="G650" s="114"/>
      <c r="H650" s="114"/>
      <c r="I650" s="114"/>
      <c r="J650" s="114"/>
      <c r="K650" s="115"/>
    </row>
    <row r="651" spans="2:11" ht="13.5" thickBot="1" x14ac:dyDescent="0.25">
      <c r="B651" s="116" t="s">
        <v>0</v>
      </c>
      <c r="C651" s="117"/>
      <c r="D651" s="120" t="s">
        <v>13</v>
      </c>
      <c r="E651" s="121"/>
      <c r="F651" s="124" t="s">
        <v>12</v>
      </c>
      <c r="G651" s="125"/>
      <c r="H651" s="125"/>
      <c r="I651" s="125"/>
      <c r="J651" s="125"/>
      <c r="K651" s="126"/>
    </row>
    <row r="652" spans="2:11" ht="13.5" thickBot="1" x14ac:dyDescent="0.25">
      <c r="B652" s="118"/>
      <c r="C652" s="119"/>
      <c r="D652" s="122"/>
      <c r="E652" s="123"/>
      <c r="F652" s="10" t="s">
        <v>11</v>
      </c>
      <c r="G652" s="11">
        <f>2019+1</f>
        <v>2020</v>
      </c>
      <c r="H652" s="11">
        <f>+G652+1</f>
        <v>2021</v>
      </c>
      <c r="I652" s="11">
        <f t="shared" ref="I652" si="266">+H652+1</f>
        <v>2022</v>
      </c>
      <c r="J652" s="11">
        <f t="shared" ref="J652" si="267">+I652+1</f>
        <v>2023</v>
      </c>
      <c r="K652" s="12">
        <f t="shared" ref="K652" si="268">+J652+1</f>
        <v>2024</v>
      </c>
    </row>
    <row r="653" spans="2:11" x14ac:dyDescent="0.2">
      <c r="B653" s="127" t="s">
        <v>1</v>
      </c>
      <c r="C653" s="157" t="s">
        <v>175</v>
      </c>
      <c r="D653" s="2" t="s">
        <v>3</v>
      </c>
      <c r="E653" s="3" t="s">
        <v>2</v>
      </c>
      <c r="F653" s="20">
        <f>F619+F628+F637+F646</f>
        <v>62.902726379481912</v>
      </c>
      <c r="G653" s="20">
        <f>G619+G628+G637+G644</f>
        <v>26.746390859235696</v>
      </c>
      <c r="H653" s="20">
        <f t="shared" ref="H653:K654" si="269">H619+H628+H637+H644</f>
        <v>27.067347549546522</v>
      </c>
      <c r="I653" s="20">
        <f t="shared" si="269"/>
        <v>27.392155720141083</v>
      </c>
      <c r="J653" s="20">
        <f t="shared" si="269"/>
        <v>27.720861588782775</v>
      </c>
      <c r="K653" s="20">
        <f t="shared" si="269"/>
        <v>28.053511927848163</v>
      </c>
    </row>
    <row r="654" spans="2:11" ht="13.5" thickBot="1" x14ac:dyDescent="0.25">
      <c r="B654" s="128"/>
      <c r="C654" s="158"/>
      <c r="D654" s="4" t="s">
        <v>8</v>
      </c>
      <c r="E654" s="5" t="s">
        <v>2</v>
      </c>
      <c r="F654" s="20">
        <f>F620+F629+F638+F645</f>
        <v>62.902726379481912</v>
      </c>
      <c r="G654" s="20">
        <f>G620+G629+G638+G645</f>
        <v>26.746390859235696</v>
      </c>
      <c r="H654" s="20">
        <f t="shared" si="269"/>
        <v>27.067347549546522</v>
      </c>
      <c r="I654" s="20">
        <f t="shared" si="269"/>
        <v>27.392155720141083</v>
      </c>
      <c r="J654" s="20">
        <f t="shared" si="269"/>
        <v>27.720861588782775</v>
      </c>
      <c r="K654" s="20">
        <f t="shared" si="269"/>
        <v>28.053511927848163</v>
      </c>
    </row>
    <row r="655" spans="2:11" ht="13.5" thickBot="1" x14ac:dyDescent="0.25">
      <c r="B655" s="131" t="s">
        <v>174</v>
      </c>
      <c r="C655" s="132"/>
      <c r="D655" s="6" t="s">
        <v>3</v>
      </c>
      <c r="E655" s="16" t="s">
        <v>2</v>
      </c>
      <c r="F655" s="18">
        <f>+F653</f>
        <v>62.902726379481912</v>
      </c>
      <c r="G655" s="18">
        <f t="shared" ref="G655:K656" si="270">+G653</f>
        <v>26.746390859235696</v>
      </c>
      <c r="H655" s="18">
        <f t="shared" si="270"/>
        <v>27.067347549546522</v>
      </c>
      <c r="I655" s="18">
        <f t="shared" si="270"/>
        <v>27.392155720141083</v>
      </c>
      <c r="J655" s="18">
        <f t="shared" si="270"/>
        <v>27.720861588782775</v>
      </c>
      <c r="K655" s="18">
        <f t="shared" si="270"/>
        <v>28.053511927848163</v>
      </c>
    </row>
    <row r="656" spans="2:11" x14ac:dyDescent="0.2">
      <c r="B656" s="133"/>
      <c r="C656" s="134"/>
      <c r="D656" s="7" t="s">
        <v>5</v>
      </c>
      <c r="E656" s="17" t="s">
        <v>2</v>
      </c>
      <c r="F656" s="18">
        <f>+F654</f>
        <v>62.902726379481912</v>
      </c>
      <c r="G656" s="18">
        <f t="shared" si="270"/>
        <v>26.746390859235696</v>
      </c>
      <c r="H656" s="18">
        <f t="shared" si="270"/>
        <v>27.067347549546522</v>
      </c>
      <c r="I656" s="18">
        <f t="shared" si="270"/>
        <v>27.392155720141083</v>
      </c>
      <c r="J656" s="18">
        <f t="shared" si="270"/>
        <v>27.720861588782775</v>
      </c>
      <c r="K656" s="18">
        <f t="shared" si="270"/>
        <v>28.053511927848163</v>
      </c>
    </row>
    <row r="658" spans="2:15" ht="13.5" thickBot="1" x14ac:dyDescent="0.25"/>
    <row r="659" spans="2:15" ht="13.5" thickBot="1" x14ac:dyDescent="0.25">
      <c r="B659" s="138" t="s">
        <v>176</v>
      </c>
      <c r="C659" s="139"/>
      <c r="D659" s="139"/>
      <c r="E659" s="139"/>
      <c r="F659" s="139"/>
      <c r="G659" s="139"/>
      <c r="H659" s="139"/>
      <c r="I659" s="139"/>
      <c r="J659" s="139"/>
      <c r="K659" s="140"/>
    </row>
    <row r="660" spans="2:15" ht="13.5" thickBot="1" x14ac:dyDescent="0.25">
      <c r="B660" s="116" t="s">
        <v>0</v>
      </c>
      <c r="C660" s="117"/>
      <c r="D660" s="120" t="s">
        <v>13</v>
      </c>
      <c r="E660" s="121"/>
      <c r="F660" s="124" t="s">
        <v>12</v>
      </c>
      <c r="G660" s="125"/>
      <c r="H660" s="125"/>
      <c r="I660" s="125"/>
      <c r="J660" s="125"/>
      <c r="K660" s="126"/>
    </row>
    <row r="661" spans="2:15" ht="13.5" thickBot="1" x14ac:dyDescent="0.25">
      <c r="B661" s="118"/>
      <c r="C661" s="119"/>
      <c r="D661" s="122"/>
      <c r="E661" s="123"/>
      <c r="F661" s="10" t="s">
        <v>11</v>
      </c>
      <c r="G661" s="11">
        <f>2019+1</f>
        <v>2020</v>
      </c>
      <c r="H661" s="11">
        <f>+G661+1</f>
        <v>2021</v>
      </c>
      <c r="I661" s="11">
        <f t="shared" ref="I661" si="271">+H661+1</f>
        <v>2022</v>
      </c>
      <c r="J661" s="11">
        <f t="shared" ref="J661" si="272">+I661+1</f>
        <v>2023</v>
      </c>
      <c r="K661" s="12">
        <f t="shared" ref="K661" si="273">+J661+1</f>
        <v>2024</v>
      </c>
    </row>
    <row r="662" spans="2:15" ht="19.5" customHeight="1" x14ac:dyDescent="0.2">
      <c r="B662" s="127" t="s">
        <v>1</v>
      </c>
      <c r="C662" s="157" t="s">
        <v>177</v>
      </c>
      <c r="D662" s="2" t="s">
        <v>3</v>
      </c>
      <c r="E662" s="3" t="s">
        <v>2</v>
      </c>
      <c r="F662" s="20">
        <v>26.061000000000003</v>
      </c>
      <c r="G662" s="20">
        <v>4.8422171951999999</v>
      </c>
      <c r="H662" s="20">
        <v>4.9003238015424007</v>
      </c>
      <c r="I662" s="20">
        <v>4.9591276871609091</v>
      </c>
      <c r="J662" s="20">
        <v>5.0186372194068403</v>
      </c>
      <c r="K662" s="20">
        <v>5.0788608660397205</v>
      </c>
    </row>
    <row r="663" spans="2:15" ht="30" customHeight="1" thickBot="1" x14ac:dyDescent="0.25">
      <c r="B663" s="128"/>
      <c r="C663" s="158"/>
      <c r="D663" s="4" t="s">
        <v>8</v>
      </c>
      <c r="E663" s="5" t="s">
        <v>2</v>
      </c>
      <c r="F663" s="20">
        <v>26.061000000000003</v>
      </c>
      <c r="G663" s="20">
        <v>4.8422171951999999</v>
      </c>
      <c r="H663" s="20">
        <v>4.9003238015424007</v>
      </c>
      <c r="I663" s="20">
        <v>4.9591276871609091</v>
      </c>
      <c r="J663" s="20">
        <v>5.0186372194068403</v>
      </c>
      <c r="K663" s="20">
        <v>5.0788608660397205</v>
      </c>
      <c r="L663" s="87"/>
      <c r="M663" s="87"/>
      <c r="N663" s="87"/>
      <c r="O663" s="87"/>
    </row>
    <row r="664" spans="2:15" x14ac:dyDescent="0.2">
      <c r="B664" s="131" t="s">
        <v>176</v>
      </c>
      <c r="C664" s="132"/>
      <c r="D664" s="6" t="s">
        <v>3</v>
      </c>
      <c r="E664" s="16" t="s">
        <v>2</v>
      </c>
      <c r="F664" s="18">
        <f>+F662</f>
        <v>26.061000000000003</v>
      </c>
      <c r="G664" s="18">
        <f t="shared" ref="G664:K664" si="274">+G662</f>
        <v>4.8422171951999999</v>
      </c>
      <c r="H664" s="18">
        <f t="shared" si="274"/>
        <v>4.9003238015424007</v>
      </c>
      <c r="I664" s="18">
        <f t="shared" si="274"/>
        <v>4.9591276871609091</v>
      </c>
      <c r="J664" s="18">
        <f t="shared" si="274"/>
        <v>5.0186372194068403</v>
      </c>
      <c r="K664" s="18">
        <f t="shared" si="274"/>
        <v>5.0788608660397205</v>
      </c>
      <c r="L664" s="87"/>
      <c r="M664" s="87"/>
      <c r="N664" s="87"/>
      <c r="O664" s="87"/>
    </row>
    <row r="665" spans="2:15" ht="23.25" customHeight="1" thickBot="1" x14ac:dyDescent="0.25">
      <c r="B665" s="133"/>
      <c r="C665" s="134"/>
      <c r="D665" s="7" t="s">
        <v>5</v>
      </c>
      <c r="E665" s="17" t="s">
        <v>2</v>
      </c>
      <c r="F665" s="19">
        <f>+F663</f>
        <v>26.061000000000003</v>
      </c>
      <c r="G665" s="19">
        <f t="shared" ref="G665:K665" si="275">+G663</f>
        <v>4.8422171951999999</v>
      </c>
      <c r="H665" s="19">
        <f t="shared" si="275"/>
        <v>4.9003238015424007</v>
      </c>
      <c r="I665" s="19">
        <f t="shared" si="275"/>
        <v>4.9591276871609091</v>
      </c>
      <c r="J665" s="19">
        <f t="shared" si="275"/>
        <v>5.0186372194068403</v>
      </c>
      <c r="K665" s="19">
        <f t="shared" si="275"/>
        <v>5.0788608660397205</v>
      </c>
    </row>
    <row r="667" spans="2:15" ht="13.5" thickBot="1" x14ac:dyDescent="0.25"/>
    <row r="668" spans="2:15" ht="13.5" thickBot="1" x14ac:dyDescent="0.25">
      <c r="B668" s="135" t="s">
        <v>178</v>
      </c>
      <c r="C668" s="136"/>
      <c r="D668" s="136"/>
      <c r="E668" s="136"/>
      <c r="F668" s="136"/>
      <c r="G668" s="136"/>
      <c r="H668" s="136"/>
      <c r="I668" s="136"/>
      <c r="J668" s="136"/>
      <c r="K668" s="137"/>
    </row>
    <row r="669" spans="2:15" ht="13.5" thickBot="1" x14ac:dyDescent="0.25">
      <c r="B669" s="116" t="s">
        <v>0</v>
      </c>
      <c r="C669" s="117"/>
      <c r="D669" s="120" t="s">
        <v>13</v>
      </c>
      <c r="E669" s="121"/>
      <c r="F669" s="124" t="s">
        <v>12</v>
      </c>
      <c r="G669" s="125"/>
      <c r="H669" s="125"/>
      <c r="I669" s="125"/>
      <c r="J669" s="125"/>
      <c r="K669" s="126"/>
    </row>
    <row r="670" spans="2:15" ht="13.5" thickBot="1" x14ac:dyDescent="0.25">
      <c r="B670" s="118"/>
      <c r="C670" s="119"/>
      <c r="D670" s="122"/>
      <c r="E670" s="123"/>
      <c r="F670" s="10" t="s">
        <v>11</v>
      </c>
      <c r="G670" s="11">
        <f>2019+1</f>
        <v>2020</v>
      </c>
      <c r="H670" s="11">
        <f>+G670+1</f>
        <v>2021</v>
      </c>
      <c r="I670" s="11">
        <f t="shared" ref="I670" si="276">+H670+1</f>
        <v>2022</v>
      </c>
      <c r="J670" s="11">
        <f t="shared" ref="J670" si="277">+I670+1</f>
        <v>2023</v>
      </c>
      <c r="K670" s="12">
        <f t="shared" ref="K670" si="278">+J670+1</f>
        <v>2024</v>
      </c>
    </row>
    <row r="671" spans="2:15" ht="21" customHeight="1" thickBot="1" x14ac:dyDescent="0.25">
      <c r="B671" s="127" t="s">
        <v>1</v>
      </c>
      <c r="C671" s="129" t="s">
        <v>179</v>
      </c>
      <c r="D671" s="2" t="s">
        <v>3</v>
      </c>
      <c r="E671" s="3" t="s">
        <v>2</v>
      </c>
      <c r="F671" s="25">
        <v>1.62425</v>
      </c>
      <c r="G671" s="26">
        <v>1.6437409999999999</v>
      </c>
      <c r="H671" s="26">
        <v>1.6634658919999996</v>
      </c>
      <c r="I671" s="26">
        <v>1.6834274827039999</v>
      </c>
      <c r="J671" s="26">
        <v>1.7036286124964481</v>
      </c>
      <c r="K671" s="27">
        <v>1.7240721558464052</v>
      </c>
    </row>
    <row r="672" spans="2:15" ht="22.5" customHeight="1" thickBot="1" x14ac:dyDescent="0.25">
      <c r="B672" s="128"/>
      <c r="C672" s="130"/>
      <c r="D672" s="4" t="s">
        <v>8</v>
      </c>
      <c r="E672" s="3" t="s">
        <v>2</v>
      </c>
      <c r="F672" s="25">
        <v>1.62425</v>
      </c>
      <c r="G672" s="26">
        <v>1.6437409999999999</v>
      </c>
      <c r="H672" s="26">
        <v>1.6634658919999996</v>
      </c>
      <c r="I672" s="26">
        <v>1.6834274827039999</v>
      </c>
      <c r="J672" s="26">
        <v>1.7036286124964481</v>
      </c>
      <c r="K672" s="27">
        <v>1.7240721558464052</v>
      </c>
    </row>
    <row r="673" spans="2:11" ht="13.5" thickBot="1" x14ac:dyDescent="0.25">
      <c r="B673" s="127" t="s">
        <v>4</v>
      </c>
      <c r="C673" s="129" t="s">
        <v>180</v>
      </c>
      <c r="D673" s="2" t="s">
        <v>3</v>
      </c>
      <c r="E673" s="3" t="s">
        <v>2</v>
      </c>
      <c r="F673" s="25">
        <v>11.40625</v>
      </c>
      <c r="G673" s="26">
        <v>11.543125</v>
      </c>
      <c r="H673" s="26">
        <v>11.681642499999999</v>
      </c>
      <c r="I673" s="26">
        <v>11.821822210000001</v>
      </c>
      <c r="J673" s="26">
        <v>11.96368407652</v>
      </c>
      <c r="K673" s="27">
        <v>12.107248285438239</v>
      </c>
    </row>
    <row r="674" spans="2:11" ht="34.5" customHeight="1" thickBot="1" x14ac:dyDescent="0.25">
      <c r="B674" s="128"/>
      <c r="C674" s="130"/>
      <c r="D674" s="4" t="s">
        <v>8</v>
      </c>
      <c r="E674" s="3" t="s">
        <v>2</v>
      </c>
      <c r="F674" s="25">
        <v>11.40625</v>
      </c>
      <c r="G674" s="26">
        <v>11.543125</v>
      </c>
      <c r="H674" s="26">
        <v>11.681642499999999</v>
      </c>
      <c r="I674" s="26">
        <v>11.821822210000001</v>
      </c>
      <c r="J674" s="26">
        <v>11.96368407652</v>
      </c>
      <c r="K674" s="27">
        <v>12.107248285438239</v>
      </c>
    </row>
    <row r="675" spans="2:11" ht="13.5" thickBot="1" x14ac:dyDescent="0.25">
      <c r="B675" s="127" t="s">
        <v>6</v>
      </c>
      <c r="C675" s="129" t="s">
        <v>181</v>
      </c>
      <c r="D675" s="2" t="s">
        <v>3</v>
      </c>
      <c r="E675" s="3" t="s">
        <v>2</v>
      </c>
      <c r="F675" s="25">
        <v>23.725000000000001</v>
      </c>
      <c r="G675" s="26">
        <v>24.009700000000002</v>
      </c>
      <c r="H675" s="26">
        <v>24.297816399999999</v>
      </c>
      <c r="I675" s="26">
        <v>24.589390196800004</v>
      </c>
      <c r="J675" s="26">
        <v>24.884462879161596</v>
      </c>
      <c r="K675" s="27">
        <v>25.183076433711538</v>
      </c>
    </row>
    <row r="676" spans="2:11" ht="31.5" customHeight="1" thickBot="1" x14ac:dyDescent="0.25">
      <c r="B676" s="128"/>
      <c r="C676" s="130"/>
      <c r="D676" s="4" t="s">
        <v>8</v>
      </c>
      <c r="E676" s="3" t="s">
        <v>2</v>
      </c>
      <c r="F676" s="25">
        <v>23.725000000000001</v>
      </c>
      <c r="G676" s="26">
        <v>24.009700000000002</v>
      </c>
      <c r="H676" s="26">
        <v>24.297816399999999</v>
      </c>
      <c r="I676" s="26">
        <v>24.589390196800004</v>
      </c>
      <c r="J676" s="26">
        <v>24.884462879161596</v>
      </c>
      <c r="K676" s="27">
        <v>25.183076433711538</v>
      </c>
    </row>
    <row r="677" spans="2:11" ht="13.5" thickBot="1" x14ac:dyDescent="0.25">
      <c r="B677" s="127" t="s">
        <v>7</v>
      </c>
      <c r="C677" s="129" t="s">
        <v>182</v>
      </c>
      <c r="D677" s="2" t="s">
        <v>3</v>
      </c>
      <c r="E677" s="3" t="s">
        <v>2</v>
      </c>
      <c r="F677" s="25">
        <v>0.98550000000000015</v>
      </c>
      <c r="G677" s="26">
        <v>0.99732600000000005</v>
      </c>
      <c r="H677" s="26">
        <v>1.009293912</v>
      </c>
      <c r="I677" s="26">
        <v>1.0214054389439999</v>
      </c>
      <c r="J677" s="26">
        <v>1.0336623042113278</v>
      </c>
      <c r="K677" s="27">
        <v>1.0460662518618637</v>
      </c>
    </row>
    <row r="678" spans="2:11" ht="13.5" thickBot="1" x14ac:dyDescent="0.25">
      <c r="B678" s="128"/>
      <c r="C678" s="130"/>
      <c r="D678" s="4" t="s">
        <v>8</v>
      </c>
      <c r="E678" s="3" t="s">
        <v>2</v>
      </c>
      <c r="F678" s="25">
        <v>0.98550000000000015</v>
      </c>
      <c r="G678" s="26">
        <v>0.99732600000000005</v>
      </c>
      <c r="H678" s="26">
        <v>1.009293912</v>
      </c>
      <c r="I678" s="26">
        <v>1.0214054389439999</v>
      </c>
      <c r="J678" s="26">
        <v>1.0336623042113278</v>
      </c>
      <c r="K678" s="27">
        <v>1.0460662518618637</v>
      </c>
    </row>
    <row r="679" spans="2:11" ht="23.25" customHeight="1" thickBot="1" x14ac:dyDescent="0.25">
      <c r="B679" s="127" t="s">
        <v>9</v>
      </c>
      <c r="C679" s="129" t="s">
        <v>183</v>
      </c>
      <c r="D679" s="2" t="s">
        <v>3</v>
      </c>
      <c r="E679" s="3" t="s">
        <v>2</v>
      </c>
      <c r="F679" s="25">
        <v>3.5952500000000001</v>
      </c>
      <c r="G679" s="26">
        <v>3.6383930000000007</v>
      </c>
      <c r="H679" s="26">
        <v>3.6820537159999995</v>
      </c>
      <c r="I679" s="26">
        <v>3.7262383605919998</v>
      </c>
      <c r="J679" s="26">
        <v>3.7709532209191043</v>
      </c>
      <c r="K679" s="27">
        <v>3.8162046595701331</v>
      </c>
    </row>
    <row r="680" spans="2:11" ht="23.25" customHeight="1" thickBot="1" x14ac:dyDescent="0.25">
      <c r="B680" s="128"/>
      <c r="C680" s="130"/>
      <c r="D680" s="4" t="s">
        <v>8</v>
      </c>
      <c r="E680" s="3" t="s">
        <v>2</v>
      </c>
      <c r="F680" s="25">
        <v>3.5952500000000001</v>
      </c>
      <c r="G680" s="26">
        <v>3.6383930000000007</v>
      </c>
      <c r="H680" s="26">
        <v>3.6820537159999995</v>
      </c>
      <c r="I680" s="26">
        <v>3.7262383605919998</v>
      </c>
      <c r="J680" s="26">
        <v>3.7709532209191043</v>
      </c>
      <c r="K680" s="27">
        <v>3.8162046595701331</v>
      </c>
    </row>
    <row r="681" spans="2:11" ht="21" customHeight="1" thickBot="1" x14ac:dyDescent="0.25">
      <c r="B681" s="127" t="s">
        <v>10</v>
      </c>
      <c r="C681" s="129" t="s">
        <v>184</v>
      </c>
      <c r="D681" s="2" t="s">
        <v>3</v>
      </c>
      <c r="E681" s="3" t="s">
        <v>2</v>
      </c>
      <c r="F681" s="25">
        <v>21.060500000000001</v>
      </c>
      <c r="G681" s="26">
        <v>21.313226</v>
      </c>
      <c r="H681" s="26">
        <v>21.568984711999999</v>
      </c>
      <c r="I681" s="26">
        <v>21.827812528544005</v>
      </c>
      <c r="J681" s="26">
        <v>22.089746278886526</v>
      </c>
      <c r="K681" s="27">
        <v>22.354823234233166</v>
      </c>
    </row>
    <row r="682" spans="2:11" ht="20.25" customHeight="1" thickBot="1" x14ac:dyDescent="0.25">
      <c r="B682" s="128"/>
      <c r="C682" s="130"/>
      <c r="D682" s="4" t="s">
        <v>8</v>
      </c>
      <c r="E682" s="3" t="s">
        <v>2</v>
      </c>
      <c r="F682" s="25">
        <v>21.060500000000001</v>
      </c>
      <c r="G682" s="26">
        <v>21.313226</v>
      </c>
      <c r="H682" s="26">
        <v>21.568984711999999</v>
      </c>
      <c r="I682" s="26">
        <v>21.827812528544005</v>
      </c>
      <c r="J682" s="26">
        <v>22.089746278886526</v>
      </c>
      <c r="K682" s="27">
        <v>22.354823234233166</v>
      </c>
    </row>
    <row r="683" spans="2:11" x14ac:dyDescent="0.2">
      <c r="B683" s="147" t="s">
        <v>178</v>
      </c>
      <c r="C683" s="148"/>
      <c r="D683" s="6" t="s">
        <v>3</v>
      </c>
      <c r="E683" s="16" t="s">
        <v>2</v>
      </c>
      <c r="F683" s="23">
        <f>+F671+F673+F675+F677+F679+F681</f>
        <v>62.396749999999997</v>
      </c>
      <c r="G683" s="23">
        <f t="shared" ref="G683:K683" si="279">+G671+G673+G675+G677+G679+G681</f>
        <v>63.145511000000006</v>
      </c>
      <c r="H683" s="23">
        <f t="shared" si="279"/>
        <v>63.903257131999993</v>
      </c>
      <c r="I683" s="23">
        <f t="shared" si="279"/>
        <v>64.670096217584003</v>
      </c>
      <c r="J683" s="23">
        <f t="shared" si="279"/>
        <v>65.446137372194997</v>
      </c>
      <c r="K683" s="23">
        <f t="shared" si="279"/>
        <v>66.231491020661338</v>
      </c>
    </row>
    <row r="684" spans="2:11" ht="13.5" thickBot="1" x14ac:dyDescent="0.25">
      <c r="B684" s="149"/>
      <c r="C684" s="150"/>
      <c r="D684" s="7" t="s">
        <v>5</v>
      </c>
      <c r="E684" s="17" t="s">
        <v>2</v>
      </c>
      <c r="F684" s="24">
        <f>+F672+F674+F676+F678+F680+F682</f>
        <v>62.396749999999997</v>
      </c>
      <c r="G684" s="24">
        <f t="shared" ref="G684:K684" si="280">+G672+G674+G676+G678+G680+G682</f>
        <v>63.145511000000006</v>
      </c>
      <c r="H684" s="24">
        <f t="shared" si="280"/>
        <v>63.903257131999993</v>
      </c>
      <c r="I684" s="24">
        <f t="shared" si="280"/>
        <v>64.670096217584003</v>
      </c>
      <c r="J684" s="24">
        <f t="shared" si="280"/>
        <v>65.446137372194997</v>
      </c>
      <c r="K684" s="24">
        <f t="shared" si="280"/>
        <v>66.231491020661338</v>
      </c>
    </row>
    <row r="686" spans="2:11" ht="13.5" thickBot="1" x14ac:dyDescent="0.25"/>
    <row r="687" spans="2:11" ht="13.5" thickBot="1" x14ac:dyDescent="0.25">
      <c r="B687" s="138" t="s">
        <v>79</v>
      </c>
      <c r="C687" s="139"/>
      <c r="D687" s="139"/>
      <c r="E687" s="139"/>
      <c r="F687" s="139"/>
      <c r="G687" s="139"/>
      <c r="H687" s="139"/>
      <c r="I687" s="139"/>
      <c r="J687" s="139"/>
      <c r="K687" s="140"/>
    </row>
    <row r="688" spans="2:11" ht="13.5" thickBot="1" x14ac:dyDescent="0.25">
      <c r="B688" s="116" t="s">
        <v>0</v>
      </c>
      <c r="C688" s="117"/>
      <c r="D688" s="120" t="s">
        <v>13</v>
      </c>
      <c r="E688" s="121"/>
      <c r="F688" s="124" t="s">
        <v>12</v>
      </c>
      <c r="G688" s="125"/>
      <c r="H688" s="125"/>
      <c r="I688" s="125"/>
      <c r="J688" s="125"/>
      <c r="K688" s="126"/>
    </row>
    <row r="689" spans="2:11" ht="13.5" thickBot="1" x14ac:dyDescent="0.25">
      <c r="B689" s="118"/>
      <c r="C689" s="119"/>
      <c r="D689" s="122"/>
      <c r="E689" s="123"/>
      <c r="F689" s="10" t="s">
        <v>11</v>
      </c>
      <c r="G689" s="11">
        <f>2019+1</f>
        <v>2020</v>
      </c>
      <c r="H689" s="11">
        <f>+G689+1</f>
        <v>2021</v>
      </c>
      <c r="I689" s="11">
        <f t="shared" ref="I689" si="281">+H689+1</f>
        <v>2022</v>
      </c>
      <c r="J689" s="11">
        <f t="shared" ref="J689" si="282">+I689+1</f>
        <v>2023</v>
      </c>
      <c r="K689" s="12">
        <f t="shared" ref="K689" si="283">+J689+1</f>
        <v>2024</v>
      </c>
    </row>
    <row r="690" spans="2:11" ht="22.5" customHeight="1" x14ac:dyDescent="0.2">
      <c r="B690" s="127" t="s">
        <v>1</v>
      </c>
      <c r="C690" s="157" t="s">
        <v>79</v>
      </c>
      <c r="D690" s="2" t="s">
        <v>3</v>
      </c>
      <c r="E690" s="3" t="s">
        <v>2</v>
      </c>
      <c r="F690" s="20">
        <v>4.4260902354239997</v>
      </c>
      <c r="G690" s="20">
        <v>4.4792033182490885</v>
      </c>
      <c r="H690" s="20">
        <v>4.5329537580680777</v>
      </c>
      <c r="I690" s="20">
        <v>4.5873492031648935</v>
      </c>
      <c r="J690" s="20">
        <v>4.642397393602872</v>
      </c>
      <c r="K690" s="20">
        <v>4.6981061623261064</v>
      </c>
    </row>
    <row r="691" spans="2:11" ht="26.25" customHeight="1" thickBot="1" x14ac:dyDescent="0.25">
      <c r="B691" s="128"/>
      <c r="C691" s="158"/>
      <c r="D691" s="4" t="s">
        <v>8</v>
      </c>
      <c r="E691" s="5" t="s">
        <v>2</v>
      </c>
      <c r="F691" s="20">
        <v>4.4260902354239997</v>
      </c>
      <c r="G691" s="20">
        <v>4.4792033182490885</v>
      </c>
      <c r="H691" s="20">
        <v>4.5329537580680777</v>
      </c>
      <c r="I691" s="20">
        <v>4.5873492031648935</v>
      </c>
      <c r="J691" s="20">
        <v>4.642397393602872</v>
      </c>
      <c r="K691" s="20">
        <v>4.6981061623261064</v>
      </c>
    </row>
    <row r="692" spans="2:11" x14ac:dyDescent="0.2">
      <c r="B692" s="131" t="s">
        <v>79</v>
      </c>
      <c r="C692" s="132"/>
      <c r="D692" s="6" t="s">
        <v>3</v>
      </c>
      <c r="E692" s="16" t="s">
        <v>2</v>
      </c>
      <c r="F692" s="18">
        <f>+F690</f>
        <v>4.4260902354239997</v>
      </c>
      <c r="G692" s="18">
        <f t="shared" ref="G692:K692" si="284">+G690</f>
        <v>4.4792033182490885</v>
      </c>
      <c r="H692" s="18">
        <f t="shared" si="284"/>
        <v>4.5329537580680777</v>
      </c>
      <c r="I692" s="18">
        <f t="shared" si="284"/>
        <v>4.5873492031648935</v>
      </c>
      <c r="J692" s="18">
        <f t="shared" si="284"/>
        <v>4.642397393602872</v>
      </c>
      <c r="K692" s="18">
        <f t="shared" si="284"/>
        <v>4.6981061623261064</v>
      </c>
    </row>
    <row r="693" spans="2:11" ht="13.5" thickBot="1" x14ac:dyDescent="0.25">
      <c r="B693" s="133"/>
      <c r="C693" s="134"/>
      <c r="D693" s="7" t="s">
        <v>5</v>
      </c>
      <c r="E693" s="17" t="s">
        <v>2</v>
      </c>
      <c r="F693" s="19">
        <f>+F691</f>
        <v>4.4260902354239997</v>
      </c>
      <c r="G693" s="19">
        <f t="shared" ref="G693:K693" si="285">+G691</f>
        <v>4.4792033182490885</v>
      </c>
      <c r="H693" s="19">
        <f t="shared" si="285"/>
        <v>4.5329537580680777</v>
      </c>
      <c r="I693" s="19">
        <f t="shared" si="285"/>
        <v>4.5873492031648935</v>
      </c>
      <c r="J693" s="19">
        <f t="shared" si="285"/>
        <v>4.642397393602872</v>
      </c>
      <c r="K693" s="19">
        <f t="shared" si="285"/>
        <v>4.6981061623261064</v>
      </c>
    </row>
    <row r="695" spans="2:11" ht="13.5" thickBot="1" x14ac:dyDescent="0.25"/>
    <row r="696" spans="2:11" ht="13.5" thickBot="1" x14ac:dyDescent="0.25">
      <c r="B696" s="138" t="s">
        <v>80</v>
      </c>
      <c r="C696" s="139"/>
      <c r="D696" s="139"/>
      <c r="E696" s="139"/>
      <c r="F696" s="139"/>
      <c r="G696" s="139"/>
      <c r="H696" s="139"/>
      <c r="I696" s="139"/>
      <c r="J696" s="139"/>
      <c r="K696" s="140"/>
    </row>
    <row r="697" spans="2:11" ht="13.5" thickBot="1" x14ac:dyDescent="0.25">
      <c r="B697" s="116" t="s">
        <v>0</v>
      </c>
      <c r="C697" s="117"/>
      <c r="D697" s="120" t="s">
        <v>13</v>
      </c>
      <c r="E697" s="121"/>
      <c r="F697" s="124" t="s">
        <v>12</v>
      </c>
      <c r="G697" s="125"/>
      <c r="H697" s="125"/>
      <c r="I697" s="125"/>
      <c r="J697" s="125"/>
      <c r="K697" s="126"/>
    </row>
    <row r="698" spans="2:11" ht="13.5" thickBot="1" x14ac:dyDescent="0.25">
      <c r="B698" s="118"/>
      <c r="C698" s="119"/>
      <c r="D698" s="122"/>
      <c r="E698" s="123"/>
      <c r="F698" s="10" t="s">
        <v>11</v>
      </c>
      <c r="G698" s="11">
        <f>2019+1</f>
        <v>2020</v>
      </c>
      <c r="H698" s="11">
        <f>+G698+1</f>
        <v>2021</v>
      </c>
      <c r="I698" s="11">
        <f t="shared" ref="I698" si="286">+H698+1</f>
        <v>2022</v>
      </c>
      <c r="J698" s="11">
        <f t="shared" ref="J698" si="287">+I698+1</f>
        <v>2023</v>
      </c>
      <c r="K698" s="12">
        <f t="shared" ref="K698" si="288">+J698+1</f>
        <v>2024</v>
      </c>
    </row>
    <row r="699" spans="2:11" ht="22.5" customHeight="1" x14ac:dyDescent="0.2">
      <c r="B699" s="127" t="s">
        <v>1</v>
      </c>
      <c r="C699" s="157" t="s">
        <v>80</v>
      </c>
      <c r="D699" s="2" t="s">
        <v>3</v>
      </c>
      <c r="E699" s="3" t="s">
        <v>2</v>
      </c>
      <c r="F699" s="20">
        <v>5.693389576336001</v>
      </c>
      <c r="G699" s="20">
        <v>5.7617102512520324</v>
      </c>
      <c r="H699" s="20">
        <v>5.8308507742670574</v>
      </c>
      <c r="I699" s="20">
        <v>5.900820983558261</v>
      </c>
      <c r="J699" s="20">
        <v>5.9716308353609611</v>
      </c>
      <c r="K699" s="20">
        <v>6.0432904053852914</v>
      </c>
    </row>
    <row r="700" spans="2:11" ht="21" customHeight="1" thickBot="1" x14ac:dyDescent="0.25">
      <c r="B700" s="128"/>
      <c r="C700" s="158"/>
      <c r="D700" s="4" t="s">
        <v>8</v>
      </c>
      <c r="E700" s="5" t="s">
        <v>2</v>
      </c>
      <c r="F700" s="20">
        <v>5.693389576336001</v>
      </c>
      <c r="G700" s="20">
        <v>5.7617102512520324</v>
      </c>
      <c r="H700" s="20">
        <v>5.8308507742670574</v>
      </c>
      <c r="I700" s="20">
        <v>5.900820983558261</v>
      </c>
      <c r="J700" s="20">
        <v>5.9716308353609611</v>
      </c>
      <c r="K700" s="20">
        <v>6.0432904053852914</v>
      </c>
    </row>
    <row r="701" spans="2:11" x14ac:dyDescent="0.2">
      <c r="B701" s="131" t="s">
        <v>80</v>
      </c>
      <c r="C701" s="132"/>
      <c r="D701" s="6" t="s">
        <v>3</v>
      </c>
      <c r="E701" s="16" t="s">
        <v>2</v>
      </c>
      <c r="F701" s="18">
        <f>+F699</f>
        <v>5.693389576336001</v>
      </c>
      <c r="G701" s="18">
        <f t="shared" ref="G701:K701" si="289">+G699</f>
        <v>5.7617102512520324</v>
      </c>
      <c r="H701" s="18">
        <f t="shared" si="289"/>
        <v>5.8308507742670574</v>
      </c>
      <c r="I701" s="18">
        <f t="shared" si="289"/>
        <v>5.900820983558261</v>
      </c>
      <c r="J701" s="18">
        <f t="shared" si="289"/>
        <v>5.9716308353609611</v>
      </c>
      <c r="K701" s="18">
        <f t="shared" si="289"/>
        <v>6.0432904053852914</v>
      </c>
    </row>
    <row r="702" spans="2:11" ht="13.5" thickBot="1" x14ac:dyDescent="0.25">
      <c r="B702" s="133"/>
      <c r="C702" s="134"/>
      <c r="D702" s="7" t="s">
        <v>5</v>
      </c>
      <c r="E702" s="17" t="s">
        <v>2</v>
      </c>
      <c r="F702" s="19">
        <f>+F700</f>
        <v>5.693389576336001</v>
      </c>
      <c r="G702" s="19">
        <f t="shared" ref="G702:K702" si="290">+G700</f>
        <v>5.7617102512520324</v>
      </c>
      <c r="H702" s="19">
        <f t="shared" si="290"/>
        <v>5.8308507742670574</v>
      </c>
      <c r="I702" s="19">
        <f t="shared" si="290"/>
        <v>5.900820983558261</v>
      </c>
      <c r="J702" s="19">
        <f t="shared" si="290"/>
        <v>5.9716308353609611</v>
      </c>
      <c r="K702" s="19">
        <f t="shared" si="290"/>
        <v>6.0432904053852914</v>
      </c>
    </row>
    <row r="704" spans="2:11" ht="13.5" thickBot="1" x14ac:dyDescent="0.25"/>
    <row r="705" spans="2:11" ht="13.5" thickBot="1" x14ac:dyDescent="0.25">
      <c r="B705" s="113" t="s">
        <v>185</v>
      </c>
      <c r="C705" s="114"/>
      <c r="D705" s="114"/>
      <c r="E705" s="114"/>
      <c r="F705" s="114"/>
      <c r="G705" s="114"/>
      <c r="H705" s="114"/>
      <c r="I705" s="114"/>
      <c r="J705" s="114"/>
      <c r="K705" s="115"/>
    </row>
    <row r="706" spans="2:11" ht="13.5" thickBot="1" x14ac:dyDescent="0.25">
      <c r="B706" s="116" t="s">
        <v>0</v>
      </c>
      <c r="C706" s="117"/>
      <c r="D706" s="120" t="s">
        <v>13</v>
      </c>
      <c r="E706" s="121"/>
      <c r="F706" s="124" t="s">
        <v>12</v>
      </c>
      <c r="G706" s="125"/>
      <c r="H706" s="125"/>
      <c r="I706" s="125"/>
      <c r="J706" s="125"/>
      <c r="K706" s="126"/>
    </row>
    <row r="707" spans="2:11" ht="13.5" thickBot="1" x14ac:dyDescent="0.25">
      <c r="B707" s="118"/>
      <c r="C707" s="119"/>
      <c r="D707" s="122"/>
      <c r="E707" s="123"/>
      <c r="F707" s="10" t="s">
        <v>11</v>
      </c>
      <c r="G707" s="11">
        <f>2019+1</f>
        <v>2020</v>
      </c>
      <c r="H707" s="11">
        <f>+G707+1</f>
        <v>2021</v>
      </c>
      <c r="I707" s="11">
        <f t="shared" ref="I707" si="291">+H707+1</f>
        <v>2022</v>
      </c>
      <c r="J707" s="11">
        <f t="shared" ref="J707" si="292">+I707+1</f>
        <v>2023</v>
      </c>
      <c r="K707" s="12">
        <f t="shared" ref="K707" si="293">+J707+1</f>
        <v>2024</v>
      </c>
    </row>
    <row r="708" spans="2:11" ht="19.5" customHeight="1" x14ac:dyDescent="0.2">
      <c r="B708" s="127" t="s">
        <v>1</v>
      </c>
      <c r="C708" s="157" t="s">
        <v>186</v>
      </c>
      <c r="D708" s="2" t="s">
        <v>3</v>
      </c>
      <c r="E708" s="3" t="s">
        <v>2</v>
      </c>
      <c r="F708" s="20">
        <f>F701+F692+F683</f>
        <v>72.516229811759999</v>
      </c>
      <c r="G708" s="20">
        <f t="shared" ref="G708:K709" si="294">G701+G692+G683</f>
        <v>73.386424569501131</v>
      </c>
      <c r="H708" s="20">
        <f t="shared" si="294"/>
        <v>74.267061664335131</v>
      </c>
      <c r="I708" s="20">
        <f t="shared" si="294"/>
        <v>75.158266404307156</v>
      </c>
      <c r="J708" s="20">
        <f t="shared" si="294"/>
        <v>76.060165601158829</v>
      </c>
      <c r="K708" s="20">
        <f t="shared" si="294"/>
        <v>76.972887588372743</v>
      </c>
    </row>
    <row r="709" spans="2:11" ht="24" customHeight="1" thickBot="1" x14ac:dyDescent="0.25">
      <c r="B709" s="128"/>
      <c r="C709" s="158"/>
      <c r="D709" s="4" t="s">
        <v>8</v>
      </c>
      <c r="E709" s="5" t="s">
        <v>2</v>
      </c>
      <c r="F709" s="20">
        <f>F702+F693+F684</f>
        <v>72.516229811759999</v>
      </c>
      <c r="G709" s="20">
        <f t="shared" si="294"/>
        <v>73.386424569501131</v>
      </c>
      <c r="H709" s="20">
        <f t="shared" si="294"/>
        <v>74.267061664335131</v>
      </c>
      <c r="I709" s="20">
        <f t="shared" si="294"/>
        <v>75.158266404307156</v>
      </c>
      <c r="J709" s="20">
        <f t="shared" si="294"/>
        <v>76.060165601158829</v>
      </c>
      <c r="K709" s="20">
        <f t="shared" si="294"/>
        <v>76.972887588372743</v>
      </c>
    </row>
    <row r="710" spans="2:11" x14ac:dyDescent="0.2">
      <c r="B710" s="131" t="s">
        <v>185</v>
      </c>
      <c r="C710" s="132"/>
      <c r="D710" s="6" t="s">
        <v>3</v>
      </c>
      <c r="E710" s="16" t="s">
        <v>2</v>
      </c>
      <c r="F710" s="18">
        <f>+F708</f>
        <v>72.516229811759999</v>
      </c>
      <c r="G710" s="18">
        <f t="shared" ref="G710:K710" si="295">+G708</f>
        <v>73.386424569501131</v>
      </c>
      <c r="H710" s="18">
        <f t="shared" si="295"/>
        <v>74.267061664335131</v>
      </c>
      <c r="I710" s="18">
        <f t="shared" si="295"/>
        <v>75.158266404307156</v>
      </c>
      <c r="J710" s="18">
        <f t="shared" si="295"/>
        <v>76.060165601158829</v>
      </c>
      <c r="K710" s="18">
        <f t="shared" si="295"/>
        <v>76.972887588372743</v>
      </c>
    </row>
    <row r="711" spans="2:11" ht="13.5" thickBot="1" x14ac:dyDescent="0.25">
      <c r="B711" s="133"/>
      <c r="C711" s="134"/>
      <c r="D711" s="7" t="s">
        <v>5</v>
      </c>
      <c r="E711" s="17" t="s">
        <v>2</v>
      </c>
      <c r="F711" s="19">
        <f>+F709</f>
        <v>72.516229811759999</v>
      </c>
      <c r="G711" s="19">
        <f t="shared" ref="G711:K711" si="296">+G709</f>
        <v>73.386424569501131</v>
      </c>
      <c r="H711" s="19">
        <f t="shared" si="296"/>
        <v>74.267061664335131</v>
      </c>
      <c r="I711" s="19">
        <f t="shared" si="296"/>
        <v>75.158266404307156</v>
      </c>
      <c r="J711" s="19">
        <f t="shared" si="296"/>
        <v>76.060165601158829</v>
      </c>
      <c r="K711" s="19">
        <f t="shared" si="296"/>
        <v>76.972887588372743</v>
      </c>
    </row>
    <row r="713" spans="2:11" hidden="1" x14ac:dyDescent="0.2"/>
    <row r="714" spans="2:11" hidden="1" x14ac:dyDescent="0.2"/>
    <row r="715" spans="2:11" ht="13.5" thickBot="1" x14ac:dyDescent="0.25"/>
    <row r="716" spans="2:11" ht="13.5" thickBot="1" x14ac:dyDescent="0.25">
      <c r="B716" s="138" t="s">
        <v>81</v>
      </c>
      <c r="C716" s="139"/>
      <c r="D716" s="139"/>
      <c r="E716" s="139"/>
      <c r="F716" s="139"/>
      <c r="G716" s="139"/>
      <c r="H716" s="139"/>
      <c r="I716" s="139"/>
      <c r="J716" s="139"/>
      <c r="K716" s="140"/>
    </row>
    <row r="717" spans="2:11" ht="13.5" thickBot="1" x14ac:dyDescent="0.25">
      <c r="B717" s="116" t="s">
        <v>0</v>
      </c>
      <c r="C717" s="117"/>
      <c r="D717" s="120" t="s">
        <v>13</v>
      </c>
      <c r="E717" s="121"/>
      <c r="F717" s="124" t="s">
        <v>12</v>
      </c>
      <c r="G717" s="125"/>
      <c r="H717" s="125"/>
      <c r="I717" s="125"/>
      <c r="J717" s="125"/>
      <c r="K717" s="126"/>
    </row>
    <row r="718" spans="2:11" ht="13.5" thickBot="1" x14ac:dyDescent="0.25">
      <c r="B718" s="118"/>
      <c r="C718" s="119"/>
      <c r="D718" s="122"/>
      <c r="E718" s="123"/>
      <c r="F718" s="10" t="s">
        <v>11</v>
      </c>
      <c r="G718" s="11">
        <f>2019+1</f>
        <v>2020</v>
      </c>
      <c r="H718" s="11">
        <f>+G718+1</f>
        <v>2021</v>
      </c>
      <c r="I718" s="11">
        <f t="shared" ref="I718" si="297">+H718+1</f>
        <v>2022</v>
      </c>
      <c r="J718" s="11">
        <f t="shared" ref="J718" si="298">+I718+1</f>
        <v>2023</v>
      </c>
      <c r="K718" s="12">
        <f t="shared" ref="K718" si="299">+J718+1</f>
        <v>2024</v>
      </c>
    </row>
    <row r="719" spans="2:11" ht="12.75" customHeight="1" x14ac:dyDescent="0.2">
      <c r="B719" s="141" t="s">
        <v>82</v>
      </c>
      <c r="C719" s="142"/>
      <c r="D719" s="2" t="s">
        <v>3</v>
      </c>
      <c r="E719" s="3" t="s">
        <v>2</v>
      </c>
      <c r="F719" s="67">
        <v>172.3895</v>
      </c>
      <c r="G719" s="67">
        <v>32.030520746400001</v>
      </c>
      <c r="H719" s="67">
        <v>32.41488699535681</v>
      </c>
      <c r="I719" s="67">
        <v>32.803865639301087</v>
      </c>
      <c r="J719" s="67">
        <v>33.197512026972696</v>
      </c>
      <c r="K719" s="20">
        <v>33.59588217129636</v>
      </c>
    </row>
    <row r="720" spans="2:11" ht="26.25" customHeight="1" thickBot="1" x14ac:dyDescent="0.25">
      <c r="B720" s="143"/>
      <c r="C720" s="144"/>
      <c r="D720" s="4" t="s">
        <v>8</v>
      </c>
      <c r="E720" s="5" t="s">
        <v>2</v>
      </c>
      <c r="F720" s="67">
        <v>172.3895</v>
      </c>
      <c r="G720" s="67">
        <v>32.030520746400001</v>
      </c>
      <c r="H720" s="67">
        <v>32.41488699535681</v>
      </c>
      <c r="I720" s="67">
        <v>32.803865639301087</v>
      </c>
      <c r="J720" s="67">
        <v>33.197512026972696</v>
      </c>
      <c r="K720" s="20">
        <v>33.59588217129636</v>
      </c>
    </row>
    <row r="721" spans="2:11" x14ac:dyDescent="0.2">
      <c r="B721" s="131" t="s">
        <v>81</v>
      </c>
      <c r="C721" s="132"/>
      <c r="D721" s="6" t="s">
        <v>3</v>
      </c>
      <c r="E721" s="16" t="s">
        <v>2</v>
      </c>
      <c r="F721" s="18">
        <f>+F719</f>
        <v>172.3895</v>
      </c>
      <c r="G721" s="18">
        <f t="shared" ref="G721:K721" si="300">+G719</f>
        <v>32.030520746400001</v>
      </c>
      <c r="H721" s="18">
        <f t="shared" si="300"/>
        <v>32.41488699535681</v>
      </c>
      <c r="I721" s="18">
        <f t="shared" si="300"/>
        <v>32.803865639301087</v>
      </c>
      <c r="J721" s="18">
        <f t="shared" si="300"/>
        <v>33.197512026972696</v>
      </c>
      <c r="K721" s="18">
        <f t="shared" si="300"/>
        <v>33.59588217129636</v>
      </c>
    </row>
    <row r="722" spans="2:11" ht="13.5" thickBot="1" x14ac:dyDescent="0.25">
      <c r="B722" s="133"/>
      <c r="C722" s="134"/>
      <c r="D722" s="7" t="s">
        <v>5</v>
      </c>
      <c r="E722" s="17" t="s">
        <v>2</v>
      </c>
      <c r="F722" s="19">
        <f>+F720</f>
        <v>172.3895</v>
      </c>
      <c r="G722" s="19">
        <f t="shared" ref="G722:K722" si="301">+G720</f>
        <v>32.030520746400001</v>
      </c>
      <c r="H722" s="19">
        <f t="shared" si="301"/>
        <v>32.41488699535681</v>
      </c>
      <c r="I722" s="19">
        <f t="shared" si="301"/>
        <v>32.803865639301087</v>
      </c>
      <c r="J722" s="19">
        <f t="shared" si="301"/>
        <v>33.197512026972696</v>
      </c>
      <c r="K722" s="19">
        <f t="shared" si="301"/>
        <v>33.59588217129636</v>
      </c>
    </row>
    <row r="724" spans="2:11" ht="13.5" thickBot="1" x14ac:dyDescent="0.25"/>
    <row r="725" spans="2:11" ht="13.5" thickBot="1" x14ac:dyDescent="0.25">
      <c r="B725" s="135" t="s">
        <v>187</v>
      </c>
      <c r="C725" s="136"/>
      <c r="D725" s="136"/>
      <c r="E725" s="136"/>
      <c r="F725" s="136"/>
      <c r="G725" s="136"/>
      <c r="H725" s="136"/>
      <c r="I725" s="136"/>
      <c r="J725" s="136"/>
      <c r="K725" s="137"/>
    </row>
    <row r="726" spans="2:11" ht="13.5" thickBot="1" x14ac:dyDescent="0.25">
      <c r="B726" s="116" t="s">
        <v>0</v>
      </c>
      <c r="C726" s="117"/>
      <c r="D726" s="120" t="s">
        <v>13</v>
      </c>
      <c r="E726" s="121"/>
      <c r="F726" s="124" t="s">
        <v>12</v>
      </c>
      <c r="G726" s="125"/>
      <c r="H726" s="125"/>
      <c r="I726" s="125"/>
      <c r="J726" s="125"/>
      <c r="K726" s="126"/>
    </row>
    <row r="727" spans="2:11" ht="13.5" thickBot="1" x14ac:dyDescent="0.25">
      <c r="B727" s="118"/>
      <c r="C727" s="119"/>
      <c r="D727" s="122"/>
      <c r="E727" s="123"/>
      <c r="F727" s="10" t="s">
        <v>11</v>
      </c>
      <c r="G727" s="11">
        <f>2019+1</f>
        <v>2020</v>
      </c>
      <c r="H727" s="11">
        <f>+G727+1</f>
        <v>2021</v>
      </c>
      <c r="I727" s="11">
        <f t="shared" ref="I727" si="302">+H727+1</f>
        <v>2022</v>
      </c>
      <c r="J727" s="11">
        <f t="shared" ref="J727" si="303">+I727+1</f>
        <v>2023</v>
      </c>
      <c r="K727" s="12">
        <f t="shared" ref="K727" si="304">+J727+1</f>
        <v>2024</v>
      </c>
    </row>
    <row r="728" spans="2:11" ht="27.75" customHeight="1" thickBot="1" x14ac:dyDescent="0.25">
      <c r="B728" s="127" t="s">
        <v>1</v>
      </c>
      <c r="C728" s="129" t="s">
        <v>188</v>
      </c>
      <c r="D728" s="2" t="s">
        <v>3</v>
      </c>
      <c r="E728" s="3" t="s">
        <v>2</v>
      </c>
      <c r="F728" s="36">
        <v>23.708594638363476</v>
      </c>
      <c r="G728" s="39">
        <v>8.1940713380036794</v>
      </c>
      <c r="H728" s="39">
        <v>8.2924001940597201</v>
      </c>
      <c r="I728" s="39">
        <v>8.3919089963884375</v>
      </c>
      <c r="J728" s="39">
        <v>8.4926119043450985</v>
      </c>
      <c r="K728" s="40">
        <v>8.5945232471972393</v>
      </c>
    </row>
    <row r="729" spans="2:11" ht="21.75" customHeight="1" thickBot="1" x14ac:dyDescent="0.25">
      <c r="B729" s="128"/>
      <c r="C729" s="130"/>
      <c r="D729" s="4" t="s">
        <v>8</v>
      </c>
      <c r="E729" s="3" t="s">
        <v>2</v>
      </c>
      <c r="F729" s="36">
        <v>26.460485087459237</v>
      </c>
      <c r="G729" s="39">
        <v>8.1940713380036794</v>
      </c>
      <c r="H729" s="39">
        <v>8.2924001940597201</v>
      </c>
      <c r="I729" s="39">
        <v>8.3919089963884375</v>
      </c>
      <c r="J729" s="39">
        <v>8.4926119043450985</v>
      </c>
      <c r="K729" s="40">
        <v>8.5945232471972393</v>
      </c>
    </row>
    <row r="730" spans="2:11" ht="21.75" customHeight="1" thickBot="1" x14ac:dyDescent="0.25">
      <c r="B730" s="127" t="s">
        <v>4</v>
      </c>
      <c r="C730" s="129" t="s">
        <v>189</v>
      </c>
      <c r="D730" s="2" t="s">
        <v>3</v>
      </c>
      <c r="E730" s="3" t="s">
        <v>2</v>
      </c>
      <c r="F730" s="36">
        <v>42.586483666765488</v>
      </c>
      <c r="G730" s="39">
        <v>14.718573180864512</v>
      </c>
      <c r="H730" s="39">
        <v>14.895196059034888</v>
      </c>
      <c r="I730" s="39">
        <v>15.073938411743308</v>
      </c>
      <c r="J730" s="39">
        <v>15.254825672684225</v>
      </c>
      <c r="K730" s="40">
        <v>15.437883580756438</v>
      </c>
    </row>
    <row r="731" spans="2:11" ht="27.75" customHeight="1" thickBot="1" x14ac:dyDescent="0.25">
      <c r="B731" s="128"/>
      <c r="C731" s="130"/>
      <c r="D731" s="4" t="s">
        <v>8</v>
      </c>
      <c r="E731" s="3" t="s">
        <v>2</v>
      </c>
      <c r="F731" s="36">
        <v>47.52955766380078</v>
      </c>
      <c r="G731" s="39">
        <v>14.718573180864512</v>
      </c>
      <c r="H731" s="39">
        <v>14.895196059034888</v>
      </c>
      <c r="I731" s="39">
        <v>15.073938411743308</v>
      </c>
      <c r="J731" s="39">
        <v>15.254825672684225</v>
      </c>
      <c r="K731" s="40">
        <v>15.437883580756438</v>
      </c>
    </row>
    <row r="732" spans="2:11" ht="27.75" customHeight="1" thickBot="1" x14ac:dyDescent="0.25">
      <c r="B732" s="127" t="s">
        <v>6</v>
      </c>
      <c r="C732" s="129" t="s">
        <v>190</v>
      </c>
      <c r="D732" s="2" t="s">
        <v>3</v>
      </c>
      <c r="E732" s="3" t="s">
        <v>2</v>
      </c>
      <c r="F732" s="36">
        <v>12.775945100029649</v>
      </c>
      <c r="G732" s="39">
        <v>4.4155719542593541</v>
      </c>
      <c r="H732" s="39">
        <v>4.4685588177104654</v>
      </c>
      <c r="I732" s="39">
        <v>4.5221815235229919</v>
      </c>
      <c r="J732" s="39">
        <v>4.5764477018052672</v>
      </c>
      <c r="K732" s="40">
        <v>4.631365074226931</v>
      </c>
    </row>
    <row r="733" spans="2:11" ht="27.75" customHeight="1" thickBot="1" x14ac:dyDescent="0.25">
      <c r="B733" s="128"/>
      <c r="C733" s="130"/>
      <c r="D733" s="4" t="s">
        <v>8</v>
      </c>
      <c r="E733" s="3" t="s">
        <v>2</v>
      </c>
      <c r="F733" s="36">
        <v>14.258867299140233</v>
      </c>
      <c r="G733" s="39">
        <v>4.4155719542593541</v>
      </c>
      <c r="H733" s="39">
        <v>4.4685588177104654</v>
      </c>
      <c r="I733" s="39">
        <v>4.5221815235229919</v>
      </c>
      <c r="J733" s="39">
        <v>4.5764477018052672</v>
      </c>
      <c r="K733" s="40">
        <v>4.631365074226931</v>
      </c>
    </row>
    <row r="734" spans="2:11" ht="27.75" customHeight="1" thickBot="1" x14ac:dyDescent="0.25">
      <c r="B734" s="127" t="s">
        <v>7</v>
      </c>
      <c r="C734" s="129" t="s">
        <v>191</v>
      </c>
      <c r="D734" s="2" t="s">
        <v>3</v>
      </c>
      <c r="E734" s="3" t="s">
        <v>2</v>
      </c>
      <c r="F734" s="36">
        <v>7.563867994544915</v>
      </c>
      <c r="G734" s="39">
        <v>2.6141943410789215</v>
      </c>
      <c r="H734" s="39">
        <v>2.6455646731718678</v>
      </c>
      <c r="I734" s="39">
        <v>2.6773114492499306</v>
      </c>
      <c r="J734" s="39">
        <v>2.7094391866409291</v>
      </c>
      <c r="K734" s="40">
        <v>2.7419524568806204</v>
      </c>
    </row>
    <row r="735" spans="2:11" ht="27.75" customHeight="1" thickBot="1" x14ac:dyDescent="0.25">
      <c r="B735" s="128"/>
      <c r="C735" s="130"/>
      <c r="D735" s="4" t="s">
        <v>8</v>
      </c>
      <c r="E735" s="3" t="s">
        <v>2</v>
      </c>
      <c r="F735" s="36">
        <v>8.4418169581974514</v>
      </c>
      <c r="G735" s="39">
        <v>2.6141943410789215</v>
      </c>
      <c r="H735" s="39">
        <v>2.6455646731718678</v>
      </c>
      <c r="I735" s="39">
        <v>2.6773114492499306</v>
      </c>
      <c r="J735" s="39">
        <v>2.7094391866409291</v>
      </c>
      <c r="K735" s="40">
        <v>2.7419524568806204</v>
      </c>
    </row>
    <row r="736" spans="2:11" ht="27.75" customHeight="1" thickBot="1" x14ac:dyDescent="0.25">
      <c r="B736" s="145" t="s">
        <v>9</v>
      </c>
      <c r="C736" s="129" t="s">
        <v>192</v>
      </c>
      <c r="D736" s="37" t="s">
        <v>3</v>
      </c>
      <c r="E736" s="3" t="s">
        <v>2</v>
      </c>
      <c r="F736" s="36">
        <v>20.562279800296469</v>
      </c>
      <c r="G736" s="39">
        <f t="shared" ref="G736:K736" si="305">F736*365/1000</f>
        <v>7.5052321271082114</v>
      </c>
      <c r="H736" s="39">
        <f t="shared" si="305"/>
        <v>2.7394097263944972</v>
      </c>
      <c r="I736" s="39">
        <f t="shared" si="305"/>
        <v>0.99988455013399158</v>
      </c>
      <c r="J736" s="39">
        <f t="shared" si="305"/>
        <v>0.36495786079890696</v>
      </c>
      <c r="K736" s="40">
        <f t="shared" si="305"/>
        <v>0.13320961919160104</v>
      </c>
    </row>
    <row r="737" spans="2:11" ht="27.75" customHeight="1" thickBot="1" x14ac:dyDescent="0.25">
      <c r="B737" s="146"/>
      <c r="C737" s="130"/>
      <c r="D737" s="41" t="s">
        <v>8</v>
      </c>
      <c r="E737" s="3" t="s">
        <v>2</v>
      </c>
      <c r="F737" s="25">
        <v>22.948972991402311</v>
      </c>
      <c r="G737" s="26">
        <v>7.1066543641935382</v>
      </c>
      <c r="H737" s="26">
        <v>7.1919342165638591</v>
      </c>
      <c r="I737" s="26">
        <v>7.278237427162626</v>
      </c>
      <c r="J737" s="26">
        <v>7.3655762762885759</v>
      </c>
      <c r="K737" s="27">
        <v>7.4539631916040401</v>
      </c>
    </row>
    <row r="738" spans="2:11" ht="29.25" customHeight="1" thickBot="1" x14ac:dyDescent="0.25">
      <c r="B738" s="147" t="s">
        <v>187</v>
      </c>
      <c r="C738" s="148"/>
      <c r="D738" s="6" t="s">
        <v>3</v>
      </c>
      <c r="E738" s="16" t="s">
        <v>2</v>
      </c>
      <c r="F738" s="23">
        <f>+F728+F730+F732+F734+F736</f>
        <v>107.1971712</v>
      </c>
      <c r="G738" s="23">
        <f t="shared" ref="G738:K739" si="306">+G728+G730+G732+G734+G736</f>
        <v>37.447642941314683</v>
      </c>
      <c r="H738" s="23">
        <f t="shared" si="306"/>
        <v>33.041129470371438</v>
      </c>
      <c r="I738" s="23">
        <f t="shared" si="306"/>
        <v>31.665224931038658</v>
      </c>
      <c r="J738" s="23">
        <f t="shared" si="306"/>
        <v>31.398282326274426</v>
      </c>
      <c r="K738" s="23">
        <f t="shared" si="306"/>
        <v>31.538933978252832</v>
      </c>
    </row>
    <row r="739" spans="2:11" ht="36.75" customHeight="1" x14ac:dyDescent="0.2">
      <c r="B739" s="149"/>
      <c r="C739" s="150"/>
      <c r="D739" s="7" t="s">
        <v>5</v>
      </c>
      <c r="E739" s="17" t="s">
        <v>2</v>
      </c>
      <c r="F739" s="23">
        <f>+F729+F731+F733+F735+F737</f>
        <v>119.63970000000002</v>
      </c>
      <c r="G739" s="23">
        <f t="shared" si="306"/>
        <v>37.049065178400006</v>
      </c>
      <c r="H739" s="23">
        <f t="shared" si="306"/>
        <v>37.493653960540804</v>
      </c>
      <c r="I739" s="23">
        <f t="shared" si="306"/>
        <v>37.943577808067289</v>
      </c>
      <c r="J739" s="23">
        <f t="shared" si="306"/>
        <v>38.398900741764095</v>
      </c>
      <c r="K739" s="23">
        <f t="shared" si="306"/>
        <v>38.859687550665271</v>
      </c>
    </row>
    <row r="741" spans="2:11" ht="13.5" thickBot="1" x14ac:dyDescent="0.25"/>
    <row r="742" spans="2:11" ht="13.5" thickBot="1" x14ac:dyDescent="0.25">
      <c r="B742" s="138" t="s">
        <v>83</v>
      </c>
      <c r="C742" s="139"/>
      <c r="D742" s="139"/>
      <c r="E742" s="139"/>
      <c r="F742" s="139"/>
      <c r="G742" s="139"/>
      <c r="H742" s="139"/>
      <c r="I742" s="139"/>
      <c r="J742" s="139"/>
      <c r="K742" s="140"/>
    </row>
    <row r="743" spans="2:11" ht="13.5" thickBot="1" x14ac:dyDescent="0.25">
      <c r="B743" s="116" t="s">
        <v>0</v>
      </c>
      <c r="C743" s="117"/>
      <c r="D743" s="120" t="s">
        <v>13</v>
      </c>
      <c r="E743" s="121"/>
      <c r="F743" s="124" t="s">
        <v>12</v>
      </c>
      <c r="G743" s="125"/>
      <c r="H743" s="125"/>
      <c r="I743" s="125"/>
      <c r="J743" s="125"/>
      <c r="K743" s="126"/>
    </row>
    <row r="744" spans="2:11" ht="13.5" thickBot="1" x14ac:dyDescent="0.25">
      <c r="B744" s="118"/>
      <c r="C744" s="119"/>
      <c r="D744" s="122"/>
      <c r="E744" s="123"/>
      <c r="F744" s="10" t="s">
        <v>11</v>
      </c>
      <c r="G744" s="11">
        <f>2019+1</f>
        <v>2020</v>
      </c>
      <c r="H744" s="11">
        <f>+G744+1</f>
        <v>2021</v>
      </c>
      <c r="I744" s="11">
        <f t="shared" ref="I744" si="307">+H744+1</f>
        <v>2022</v>
      </c>
      <c r="J744" s="11">
        <f t="shared" ref="J744" si="308">+I744+1</f>
        <v>2023</v>
      </c>
      <c r="K744" s="12">
        <f t="shared" ref="K744" si="309">+J744+1</f>
        <v>2024</v>
      </c>
    </row>
    <row r="745" spans="2:11" x14ac:dyDescent="0.2">
      <c r="B745" s="127" t="s">
        <v>1</v>
      </c>
      <c r="C745" s="157" t="s">
        <v>83</v>
      </c>
      <c r="D745" s="2" t="s">
        <v>3</v>
      </c>
      <c r="E745" s="3" t="s">
        <v>2</v>
      </c>
      <c r="F745" s="20">
        <v>4.1581133511509085</v>
      </c>
      <c r="G745" s="20">
        <v>4.2080107113647198</v>
      </c>
      <c r="H745" s="20">
        <v>4.2585068399010959</v>
      </c>
      <c r="I745" s="20">
        <v>4.3096089219799092</v>
      </c>
      <c r="J745" s="20">
        <v>4.3613242290436682</v>
      </c>
      <c r="K745" s="20">
        <v>4.4136601197921914</v>
      </c>
    </row>
    <row r="746" spans="2:11" ht="13.5" thickBot="1" x14ac:dyDescent="0.25">
      <c r="B746" s="128"/>
      <c r="C746" s="158"/>
      <c r="D746" s="4" t="s">
        <v>8</v>
      </c>
      <c r="E746" s="5" t="s">
        <v>2</v>
      </c>
      <c r="F746" s="20">
        <v>4.1581133511509085</v>
      </c>
      <c r="G746" s="20">
        <v>4.2080107113647198</v>
      </c>
      <c r="H746" s="20">
        <v>4.2585068399010959</v>
      </c>
      <c r="I746" s="20">
        <v>4.3096089219799092</v>
      </c>
      <c r="J746" s="20">
        <v>4.3613242290436682</v>
      </c>
      <c r="K746" s="20">
        <v>4.4136601197921914</v>
      </c>
    </row>
    <row r="747" spans="2:11" x14ac:dyDescent="0.2">
      <c r="B747" s="131" t="s">
        <v>83</v>
      </c>
      <c r="C747" s="132"/>
      <c r="D747" s="6" t="s">
        <v>3</v>
      </c>
      <c r="E747" s="16" t="s">
        <v>2</v>
      </c>
      <c r="F747" s="18">
        <f>+F745</f>
        <v>4.1581133511509085</v>
      </c>
      <c r="G747" s="18">
        <f t="shared" ref="G747:K747" si="310">+G745</f>
        <v>4.2080107113647198</v>
      </c>
      <c r="H747" s="18">
        <f t="shared" si="310"/>
        <v>4.2585068399010959</v>
      </c>
      <c r="I747" s="18">
        <f t="shared" si="310"/>
        <v>4.3096089219799092</v>
      </c>
      <c r="J747" s="18">
        <f t="shared" si="310"/>
        <v>4.3613242290436682</v>
      </c>
      <c r="K747" s="18">
        <f t="shared" si="310"/>
        <v>4.4136601197921914</v>
      </c>
    </row>
    <row r="748" spans="2:11" ht="13.5" thickBot="1" x14ac:dyDescent="0.25">
      <c r="B748" s="133"/>
      <c r="C748" s="134"/>
      <c r="D748" s="7" t="s">
        <v>5</v>
      </c>
      <c r="E748" s="17" t="s">
        <v>2</v>
      </c>
      <c r="F748" s="19">
        <f>+F746</f>
        <v>4.1581133511509085</v>
      </c>
      <c r="G748" s="19">
        <f t="shared" ref="G748:K748" si="311">+G746</f>
        <v>4.2080107113647198</v>
      </c>
      <c r="H748" s="19">
        <f t="shared" si="311"/>
        <v>4.2585068399010959</v>
      </c>
      <c r="I748" s="19">
        <f t="shared" si="311"/>
        <v>4.3096089219799092</v>
      </c>
      <c r="J748" s="19">
        <f t="shared" si="311"/>
        <v>4.3613242290436682</v>
      </c>
      <c r="K748" s="19">
        <f t="shared" si="311"/>
        <v>4.4136601197921914</v>
      </c>
    </row>
    <row r="750" spans="2:11" ht="13.5" thickBot="1" x14ac:dyDescent="0.25"/>
    <row r="751" spans="2:11" ht="13.5" thickBot="1" x14ac:dyDescent="0.25">
      <c r="B751" s="138" t="s">
        <v>84</v>
      </c>
      <c r="C751" s="139"/>
      <c r="D751" s="139"/>
      <c r="E751" s="139"/>
      <c r="F751" s="139"/>
      <c r="G751" s="139"/>
      <c r="H751" s="139"/>
      <c r="I751" s="139"/>
      <c r="J751" s="139"/>
      <c r="K751" s="140"/>
    </row>
    <row r="752" spans="2:11" ht="13.5" thickBot="1" x14ac:dyDescent="0.25">
      <c r="B752" s="116" t="s">
        <v>0</v>
      </c>
      <c r="C752" s="117"/>
      <c r="D752" s="120" t="s">
        <v>13</v>
      </c>
      <c r="E752" s="121"/>
      <c r="F752" s="124" t="s">
        <v>12</v>
      </c>
      <c r="G752" s="125"/>
      <c r="H752" s="125"/>
      <c r="I752" s="125"/>
      <c r="J752" s="125"/>
      <c r="K752" s="126"/>
    </row>
    <row r="753" spans="2:11" ht="13.5" thickBot="1" x14ac:dyDescent="0.25">
      <c r="B753" s="118"/>
      <c r="C753" s="119"/>
      <c r="D753" s="122"/>
      <c r="E753" s="123"/>
      <c r="F753" s="92" t="s">
        <v>11</v>
      </c>
      <c r="G753" s="60">
        <f>2019+1</f>
        <v>2020</v>
      </c>
      <c r="H753" s="60">
        <f>+G753+1</f>
        <v>2021</v>
      </c>
      <c r="I753" s="60">
        <f t="shared" ref="I753" si="312">+H753+1</f>
        <v>2022</v>
      </c>
      <c r="J753" s="60">
        <f t="shared" ref="J753" si="313">+I753+1</f>
        <v>2023</v>
      </c>
      <c r="K753" s="93">
        <f t="shared" ref="K753" si="314">+J753+1</f>
        <v>2024</v>
      </c>
    </row>
    <row r="754" spans="2:11" x14ac:dyDescent="0.2">
      <c r="B754" s="127" t="s">
        <v>1</v>
      </c>
      <c r="C754" s="157" t="s">
        <v>84</v>
      </c>
      <c r="D754" s="2" t="s">
        <v>3</v>
      </c>
      <c r="E754" s="3" t="s">
        <v>2</v>
      </c>
      <c r="F754" s="20">
        <v>3.1731523199999998</v>
      </c>
      <c r="G754" s="20">
        <v>3.2112301478400003</v>
      </c>
      <c r="H754" s="20">
        <v>3.2497649096140799</v>
      </c>
      <c r="I754" s="20">
        <v>3.2887620885294493</v>
      </c>
      <c r="J754" s="20">
        <v>3.3282272335918019</v>
      </c>
      <c r="K754" s="20">
        <v>3.3681659603949035</v>
      </c>
    </row>
    <row r="755" spans="2:11" ht="13.5" thickBot="1" x14ac:dyDescent="0.25">
      <c r="B755" s="128"/>
      <c r="C755" s="158"/>
      <c r="D755" s="4" t="s">
        <v>8</v>
      </c>
      <c r="E755" s="5" t="s">
        <v>2</v>
      </c>
      <c r="F755" s="20">
        <v>0.47043828000000004</v>
      </c>
      <c r="G755" s="20">
        <v>0.47608353936000009</v>
      </c>
      <c r="H755" s="20">
        <v>0.48179654183231996</v>
      </c>
      <c r="I755" s="20">
        <v>0.48757810033430798</v>
      </c>
      <c r="J755" s="20">
        <v>0.49342903753831957</v>
      </c>
      <c r="K755" s="20">
        <v>0.49935018598877934</v>
      </c>
    </row>
    <row r="756" spans="2:11" x14ac:dyDescent="0.2">
      <c r="B756" s="127" t="s">
        <v>4</v>
      </c>
      <c r="C756" s="157" t="s">
        <v>84</v>
      </c>
      <c r="D756" s="2" t="s">
        <v>3</v>
      </c>
      <c r="E756" s="88" t="s">
        <v>2</v>
      </c>
      <c r="F756" s="20">
        <v>1.3764833280000002</v>
      </c>
      <c r="G756" s="20">
        <v>1.3930011279360004</v>
      </c>
      <c r="H756" s="20">
        <v>1.4097171414712322</v>
      </c>
      <c r="I756" s="20">
        <v>1.4266337471688868</v>
      </c>
      <c r="J756" s="20">
        <v>1.4437533521349135</v>
      </c>
      <c r="K756" s="20">
        <v>1.4610783923605324</v>
      </c>
    </row>
    <row r="757" spans="2:11" ht="13.5" thickBot="1" x14ac:dyDescent="0.25">
      <c r="B757" s="128"/>
      <c r="C757" s="158"/>
      <c r="D757" s="4" t="s">
        <v>8</v>
      </c>
      <c r="E757" s="89" t="s">
        <v>2</v>
      </c>
      <c r="F757" s="90">
        <v>0.40326660000000003</v>
      </c>
      <c r="G757" s="90">
        <v>0.40810579920000012</v>
      </c>
      <c r="H757" s="90">
        <v>0.4130030687904</v>
      </c>
      <c r="I757" s="90">
        <v>0.4179591056158849</v>
      </c>
      <c r="J757" s="90">
        <v>0.42297461488327553</v>
      </c>
      <c r="K757" s="95">
        <v>0.42805031026187473</v>
      </c>
    </row>
    <row r="758" spans="2:11" ht="13.5" thickBot="1" x14ac:dyDescent="0.25">
      <c r="B758" s="131" t="s">
        <v>84</v>
      </c>
      <c r="C758" s="132"/>
      <c r="D758" s="6" t="s">
        <v>3</v>
      </c>
      <c r="E758" s="16" t="s">
        <v>2</v>
      </c>
      <c r="F758" s="94">
        <f>+F754+F756</f>
        <v>4.5496356479999998</v>
      </c>
      <c r="G758" s="94">
        <f t="shared" ref="G758:K759" si="315">+G754+G756</f>
        <v>4.6042312757760007</v>
      </c>
      <c r="H758" s="94">
        <f t="shared" si="315"/>
        <v>4.6594820510853125</v>
      </c>
      <c r="I758" s="94">
        <f t="shared" si="315"/>
        <v>4.7153958356983363</v>
      </c>
      <c r="J758" s="94">
        <f t="shared" si="315"/>
        <v>4.7719805857267152</v>
      </c>
      <c r="K758" s="94">
        <f t="shared" si="315"/>
        <v>4.8292443527554356</v>
      </c>
    </row>
    <row r="759" spans="2:11" x14ac:dyDescent="0.2">
      <c r="B759" s="133"/>
      <c r="C759" s="134"/>
      <c r="D759" s="7" t="s">
        <v>5</v>
      </c>
      <c r="E759" s="17" t="s">
        <v>2</v>
      </c>
      <c r="F759" s="91">
        <f>+F755+F757</f>
        <v>0.87370488000000002</v>
      </c>
      <c r="G759" s="91">
        <f t="shared" si="315"/>
        <v>0.88418933856000015</v>
      </c>
      <c r="H759" s="91">
        <f t="shared" si="315"/>
        <v>0.89479961062271995</v>
      </c>
      <c r="I759" s="91">
        <f t="shared" si="315"/>
        <v>0.90553720595019294</v>
      </c>
      <c r="J759" s="91">
        <f t="shared" si="315"/>
        <v>0.91640365242159505</v>
      </c>
      <c r="K759" s="91">
        <f t="shared" si="315"/>
        <v>0.92740049625065413</v>
      </c>
    </row>
    <row r="761" spans="2:11" ht="13.5" thickBot="1" x14ac:dyDescent="0.25"/>
    <row r="762" spans="2:11" ht="13.5" thickBot="1" x14ac:dyDescent="0.25">
      <c r="B762" s="113" t="s">
        <v>193</v>
      </c>
      <c r="C762" s="114"/>
      <c r="D762" s="114"/>
      <c r="E762" s="114"/>
      <c r="F762" s="114"/>
      <c r="G762" s="114"/>
      <c r="H762" s="114"/>
      <c r="I762" s="114"/>
      <c r="J762" s="114"/>
      <c r="K762" s="115"/>
    </row>
    <row r="763" spans="2:11" ht="13.5" thickBot="1" x14ac:dyDescent="0.25">
      <c r="B763" s="116" t="s">
        <v>0</v>
      </c>
      <c r="C763" s="117"/>
      <c r="D763" s="120" t="s">
        <v>13</v>
      </c>
      <c r="E763" s="121"/>
      <c r="F763" s="124" t="s">
        <v>12</v>
      </c>
      <c r="G763" s="125"/>
      <c r="H763" s="125"/>
      <c r="I763" s="125"/>
      <c r="J763" s="125"/>
      <c r="K763" s="126"/>
    </row>
    <row r="764" spans="2:11" ht="13.5" thickBot="1" x14ac:dyDescent="0.25">
      <c r="B764" s="118"/>
      <c r="C764" s="119"/>
      <c r="D764" s="122"/>
      <c r="E764" s="123"/>
      <c r="F764" s="10" t="s">
        <v>11</v>
      </c>
      <c r="G764" s="11">
        <f>2019+1</f>
        <v>2020</v>
      </c>
      <c r="H764" s="11">
        <f>+G764+1</f>
        <v>2021</v>
      </c>
      <c r="I764" s="11">
        <f t="shared" ref="I764" si="316">+H764+1</f>
        <v>2022</v>
      </c>
      <c r="J764" s="11">
        <f t="shared" ref="J764" si="317">+I764+1</f>
        <v>2023</v>
      </c>
      <c r="K764" s="12">
        <f t="shared" ref="K764" si="318">+J764+1</f>
        <v>2024</v>
      </c>
    </row>
    <row r="765" spans="2:11" x14ac:dyDescent="0.2">
      <c r="B765" s="127" t="s">
        <v>1</v>
      </c>
      <c r="C765" s="157" t="s">
        <v>194</v>
      </c>
      <c r="D765" s="2" t="s">
        <v>3</v>
      </c>
      <c r="E765" s="3" t="s">
        <v>2</v>
      </c>
      <c r="F765" s="20">
        <f>+F758+F747+F738</f>
        <v>115.90492019915091</v>
      </c>
      <c r="G765" s="20">
        <f t="shared" ref="G765:K765" si="319">+G758+G747+G738</f>
        <v>46.259884928455406</v>
      </c>
      <c r="H765" s="20">
        <f t="shared" si="319"/>
        <v>41.959118361357845</v>
      </c>
      <c r="I765" s="20">
        <f t="shared" si="319"/>
        <v>40.690229688716904</v>
      </c>
      <c r="J765" s="20">
        <f t="shared" si="319"/>
        <v>40.53158714104481</v>
      </c>
      <c r="K765" s="20">
        <f t="shared" si="319"/>
        <v>40.781838450800457</v>
      </c>
    </row>
    <row r="766" spans="2:11" ht="13.5" thickBot="1" x14ac:dyDescent="0.25">
      <c r="B766" s="128"/>
      <c r="C766" s="158"/>
      <c r="D766" s="4" t="s">
        <v>8</v>
      </c>
      <c r="E766" s="5" t="s">
        <v>2</v>
      </c>
      <c r="F766" s="20">
        <f>+F759+F748+F739</f>
        <v>124.67151823115093</v>
      </c>
      <c r="G766" s="20">
        <f>+G759+G748+G739</f>
        <v>42.141265228324727</v>
      </c>
      <c r="H766" s="20">
        <f>+H759+H748+H739</f>
        <v>42.646960411064619</v>
      </c>
      <c r="I766" s="20">
        <f>+I759+I748+I739</f>
        <v>43.158723935997394</v>
      </c>
      <c r="J766" s="20">
        <f>+J759+J748+J739</f>
        <v>43.676628623229355</v>
      </c>
      <c r="K766" s="20">
        <f>+K759+K748+K739</f>
        <v>44.200748166708117</v>
      </c>
    </row>
    <row r="767" spans="2:11" x14ac:dyDescent="0.2">
      <c r="B767" s="131" t="s">
        <v>193</v>
      </c>
      <c r="C767" s="132"/>
      <c r="D767" s="6" t="s">
        <v>3</v>
      </c>
      <c r="E767" s="16" t="s">
        <v>2</v>
      </c>
      <c r="F767" s="20">
        <v>124.93689425704918</v>
      </c>
      <c r="G767" s="20">
        <v>43.797708467764728</v>
      </c>
      <c r="H767" s="20">
        <v>44.323280969377898</v>
      </c>
      <c r="I767" s="20">
        <v>44.855160341010432</v>
      </c>
      <c r="J767" s="20">
        <v>45.393422265102558</v>
      </c>
      <c r="K767" s="20">
        <v>45.938143332283786</v>
      </c>
    </row>
    <row r="768" spans="2:11" ht="13.5" thickBot="1" x14ac:dyDescent="0.25">
      <c r="B768" s="133"/>
      <c r="C768" s="134"/>
      <c r="D768" s="7" t="s">
        <v>5</v>
      </c>
      <c r="E768" s="17" t="s">
        <v>2</v>
      </c>
      <c r="F768" s="19">
        <v>127.06815072302611</v>
      </c>
      <c r="G768" s="19">
        <v>43.797708467764728</v>
      </c>
      <c r="H768" s="19">
        <v>44.323280969377898</v>
      </c>
      <c r="I768" s="19">
        <v>44.855160341010432</v>
      </c>
      <c r="J768" s="19">
        <v>45.393422265102558</v>
      </c>
      <c r="K768" s="19">
        <v>45.938143332283786</v>
      </c>
    </row>
    <row r="770" spans="2:11" ht="13.5" thickBot="1" x14ac:dyDescent="0.25"/>
    <row r="771" spans="2:11" ht="13.5" thickBot="1" x14ac:dyDescent="0.25">
      <c r="B771" s="135" t="s">
        <v>195</v>
      </c>
      <c r="C771" s="136"/>
      <c r="D771" s="136"/>
      <c r="E771" s="136"/>
      <c r="F771" s="136"/>
      <c r="G771" s="136"/>
      <c r="H771" s="136"/>
      <c r="I771" s="136"/>
      <c r="J771" s="136"/>
      <c r="K771" s="137"/>
    </row>
    <row r="772" spans="2:11" ht="13.5" thickBot="1" x14ac:dyDescent="0.25">
      <c r="B772" s="116" t="s">
        <v>0</v>
      </c>
      <c r="C772" s="117"/>
      <c r="D772" s="120" t="s">
        <v>13</v>
      </c>
      <c r="E772" s="121"/>
      <c r="F772" s="124" t="s">
        <v>12</v>
      </c>
      <c r="G772" s="125"/>
      <c r="H772" s="125"/>
      <c r="I772" s="125"/>
      <c r="J772" s="125"/>
      <c r="K772" s="126"/>
    </row>
    <row r="773" spans="2:11" ht="13.5" thickBot="1" x14ac:dyDescent="0.25">
      <c r="B773" s="118"/>
      <c r="C773" s="119"/>
      <c r="D773" s="122"/>
      <c r="E773" s="123"/>
      <c r="F773" s="10" t="s">
        <v>11</v>
      </c>
      <c r="G773" s="11">
        <f>2019+1</f>
        <v>2020</v>
      </c>
      <c r="H773" s="11">
        <f>+G773+1</f>
        <v>2021</v>
      </c>
      <c r="I773" s="11">
        <f t="shared" ref="I773" si="320">+H773+1</f>
        <v>2022</v>
      </c>
      <c r="J773" s="11">
        <f t="shared" ref="J773" si="321">+I773+1</f>
        <v>2023</v>
      </c>
      <c r="K773" s="12">
        <f t="shared" ref="K773" si="322">+J773+1</f>
        <v>2024</v>
      </c>
    </row>
    <row r="774" spans="2:11" ht="21" customHeight="1" thickBot="1" x14ac:dyDescent="0.25">
      <c r="B774" s="127" t="s">
        <v>1</v>
      </c>
      <c r="C774" s="129" t="s">
        <v>196</v>
      </c>
      <c r="D774" s="2" t="s">
        <v>3</v>
      </c>
      <c r="E774" s="3" t="s">
        <v>2</v>
      </c>
      <c r="F774" s="25">
        <v>11.80775</v>
      </c>
      <c r="G774" s="26">
        <v>11.949442999999999</v>
      </c>
      <c r="H774" s="26">
        <v>12.092836316000001</v>
      </c>
      <c r="I774" s="26">
        <v>12.237950351792</v>
      </c>
      <c r="J774" s="26">
        <v>12.384805756013506</v>
      </c>
      <c r="K774" s="27">
        <v>12.533423425085664</v>
      </c>
    </row>
    <row r="775" spans="2:11" ht="17.25" customHeight="1" thickBot="1" x14ac:dyDescent="0.25">
      <c r="B775" s="128"/>
      <c r="C775" s="130"/>
      <c r="D775" s="4" t="s">
        <v>8</v>
      </c>
      <c r="E775" s="3" t="s">
        <v>2</v>
      </c>
      <c r="F775" s="36">
        <v>11.80775</v>
      </c>
      <c r="G775" s="39">
        <v>11.949442999999999</v>
      </c>
      <c r="H775" s="39">
        <v>12.092836316000001</v>
      </c>
      <c r="I775" s="39">
        <v>12.237950351792</v>
      </c>
      <c r="J775" s="39">
        <v>12.384805756013506</v>
      </c>
      <c r="K775" s="40">
        <v>12.533423425085664</v>
      </c>
    </row>
    <row r="776" spans="2:11" ht="24" customHeight="1" thickBot="1" x14ac:dyDescent="0.25">
      <c r="B776" s="127" t="s">
        <v>4</v>
      </c>
      <c r="C776" s="129" t="s">
        <v>197</v>
      </c>
      <c r="D776" s="2" t="s">
        <v>3</v>
      </c>
      <c r="E776" s="3" t="s">
        <v>2</v>
      </c>
      <c r="F776" s="36">
        <v>19.438811682959756</v>
      </c>
      <c r="G776" s="39">
        <v>19.672077423155272</v>
      </c>
      <c r="H776" s="39">
        <v>19.908142352233135</v>
      </c>
      <c r="I776" s="39">
        <v>20.147040060459936</v>
      </c>
      <c r="J776" s="39">
        <v>20.388804541185451</v>
      </c>
      <c r="K776" s="40">
        <v>2.3011365408457283</v>
      </c>
    </row>
    <row r="777" spans="2:11" ht="28.5" customHeight="1" thickBot="1" x14ac:dyDescent="0.25">
      <c r="B777" s="128"/>
      <c r="C777" s="130"/>
      <c r="D777" s="4" t="s">
        <v>8</v>
      </c>
      <c r="E777" s="3" t="s">
        <v>2</v>
      </c>
      <c r="F777" s="36">
        <v>9.0015153899999998</v>
      </c>
      <c r="G777" s="39">
        <v>9.1095335746799986</v>
      </c>
      <c r="H777" s="39">
        <v>9.2188479775761589</v>
      </c>
      <c r="I777" s="39">
        <v>9.3294741533070731</v>
      </c>
      <c r="J777" s="39">
        <v>9.4414278431467569</v>
      </c>
      <c r="K777" s="40">
        <v>2.3011365408457283</v>
      </c>
    </row>
    <row r="778" spans="2:11" ht="18.75" customHeight="1" thickBot="1" x14ac:dyDescent="0.25">
      <c r="B778" s="147" t="s">
        <v>195</v>
      </c>
      <c r="C778" s="148"/>
      <c r="D778" s="6" t="s">
        <v>3</v>
      </c>
      <c r="E778" s="16" t="s">
        <v>2</v>
      </c>
      <c r="F778" s="23">
        <f>F774+F776</f>
        <v>31.246561682959758</v>
      </c>
      <c r="G778" s="23">
        <f t="shared" ref="G778:K779" si="323">G774+G776</f>
        <v>31.621520423155271</v>
      </c>
      <c r="H778" s="23">
        <f t="shared" si="323"/>
        <v>32.000978668233138</v>
      </c>
      <c r="I778" s="23">
        <f t="shared" si="323"/>
        <v>32.384990412251938</v>
      </c>
      <c r="J778" s="23">
        <f t="shared" si="323"/>
        <v>32.773610297198957</v>
      </c>
      <c r="K778" s="23">
        <f t="shared" si="323"/>
        <v>14.834559965931392</v>
      </c>
    </row>
    <row r="779" spans="2:11" ht="20.25" customHeight="1" x14ac:dyDescent="0.2">
      <c r="B779" s="149"/>
      <c r="C779" s="150"/>
      <c r="D779" s="7" t="s">
        <v>5</v>
      </c>
      <c r="E779" s="17" t="s">
        <v>2</v>
      </c>
      <c r="F779" s="23">
        <f>F775+F777</f>
        <v>20.80926539</v>
      </c>
      <c r="G779" s="23">
        <f t="shared" si="323"/>
        <v>21.058976574679996</v>
      </c>
      <c r="H779" s="23">
        <f t="shared" si="323"/>
        <v>21.31168429357616</v>
      </c>
      <c r="I779" s="23">
        <f t="shared" si="323"/>
        <v>21.567424505099073</v>
      </c>
      <c r="J779" s="23">
        <f t="shared" si="323"/>
        <v>21.826233599160261</v>
      </c>
      <c r="K779" s="23">
        <f t="shared" si="323"/>
        <v>14.834559965931392</v>
      </c>
    </row>
    <row r="781" spans="2:11" ht="13.5" thickBot="1" x14ac:dyDescent="0.25"/>
    <row r="782" spans="2:11" ht="13.5" thickBot="1" x14ac:dyDescent="0.25">
      <c r="B782" s="135" t="s">
        <v>198</v>
      </c>
      <c r="C782" s="136"/>
      <c r="D782" s="136"/>
      <c r="E782" s="136"/>
      <c r="F782" s="136"/>
      <c r="G782" s="136"/>
      <c r="H782" s="136"/>
      <c r="I782" s="136"/>
      <c r="J782" s="136"/>
      <c r="K782" s="137"/>
    </row>
    <row r="783" spans="2:11" ht="13.5" thickBot="1" x14ac:dyDescent="0.25">
      <c r="B783" s="116" t="s">
        <v>0</v>
      </c>
      <c r="C783" s="117"/>
      <c r="D783" s="120" t="s">
        <v>13</v>
      </c>
      <c r="E783" s="121"/>
      <c r="F783" s="124" t="s">
        <v>12</v>
      </c>
      <c r="G783" s="125"/>
      <c r="H783" s="125"/>
      <c r="I783" s="125"/>
      <c r="J783" s="125"/>
      <c r="K783" s="126"/>
    </row>
    <row r="784" spans="2:11" ht="13.5" thickBot="1" x14ac:dyDescent="0.25">
      <c r="B784" s="118"/>
      <c r="C784" s="119"/>
      <c r="D784" s="122"/>
      <c r="E784" s="123"/>
      <c r="F784" s="10" t="s">
        <v>11</v>
      </c>
      <c r="G784" s="11">
        <f>2019+1</f>
        <v>2020</v>
      </c>
      <c r="H784" s="11">
        <f>+G784+1</f>
        <v>2021</v>
      </c>
      <c r="I784" s="11">
        <f t="shared" ref="I784" si="324">+H784+1</f>
        <v>2022</v>
      </c>
      <c r="J784" s="11">
        <f t="shared" ref="J784" si="325">+I784+1</f>
        <v>2023</v>
      </c>
      <c r="K784" s="12">
        <f t="shared" ref="K784" si="326">+J784+1</f>
        <v>2024</v>
      </c>
    </row>
    <row r="785" spans="2:11" ht="18.75" customHeight="1" thickBot="1" x14ac:dyDescent="0.25">
      <c r="B785" s="127" t="s">
        <v>1</v>
      </c>
      <c r="C785" s="129" t="s">
        <v>199</v>
      </c>
      <c r="D785" s="2" t="s">
        <v>3</v>
      </c>
      <c r="E785" s="3" t="s">
        <v>2</v>
      </c>
      <c r="F785" s="25">
        <v>11.295532256162161</v>
      </c>
      <c r="G785" s="26">
        <v>2.0987460388981498</v>
      </c>
      <c r="H785" s="26">
        <v>2.1239309913649267</v>
      </c>
      <c r="I785" s="26">
        <v>2.1494181632613061</v>
      </c>
      <c r="J785" s="26">
        <v>2.1752111812204422</v>
      </c>
      <c r="K785" s="27">
        <v>2.2013137153950875</v>
      </c>
    </row>
    <row r="786" spans="2:11" ht="21.75" customHeight="1" thickBot="1" x14ac:dyDescent="0.25">
      <c r="B786" s="128"/>
      <c r="C786" s="130"/>
      <c r="D786" s="4" t="s">
        <v>8</v>
      </c>
      <c r="E786" s="3" t="s">
        <v>2</v>
      </c>
      <c r="F786" s="25">
        <v>11.295532256162161</v>
      </c>
      <c r="G786" s="26">
        <v>2.0987460388981498</v>
      </c>
      <c r="H786" s="26">
        <v>2.1239309913649267</v>
      </c>
      <c r="I786" s="26">
        <v>2.1494181632613061</v>
      </c>
      <c r="J786" s="26">
        <v>2.1752111812204422</v>
      </c>
      <c r="K786" s="27">
        <v>2.2013137153950875</v>
      </c>
    </row>
    <row r="787" spans="2:11" ht="21.75" customHeight="1" thickBot="1" x14ac:dyDescent="0.25">
      <c r="B787" s="127" t="s">
        <v>4</v>
      </c>
      <c r="C787" s="129" t="s">
        <v>200</v>
      </c>
      <c r="D787" s="2" t="s">
        <v>3</v>
      </c>
      <c r="E787" s="3" t="s">
        <v>2</v>
      </c>
      <c r="F787" s="25">
        <v>2.6642826874272143</v>
      </c>
      <c r="G787" s="26">
        <v>0.49503224902857634</v>
      </c>
      <c r="H787" s="26">
        <v>0.50097263601691921</v>
      </c>
      <c r="I787" s="26">
        <v>0.50698430764912206</v>
      </c>
      <c r="J787" s="26">
        <v>0.51306811934091157</v>
      </c>
      <c r="K787" s="27">
        <v>0.51922493677300263</v>
      </c>
    </row>
    <row r="788" spans="2:11" ht="24.75" customHeight="1" thickBot="1" x14ac:dyDescent="0.25">
      <c r="B788" s="128"/>
      <c r="C788" s="130"/>
      <c r="D788" s="4" t="s">
        <v>8</v>
      </c>
      <c r="E788" s="3" t="s">
        <v>2</v>
      </c>
      <c r="F788" s="25">
        <v>2.6642826874272143</v>
      </c>
      <c r="G788" s="26">
        <v>0.49503224902857634</v>
      </c>
      <c r="H788" s="26">
        <v>0.50097263601691921</v>
      </c>
      <c r="I788" s="26">
        <v>0.50698430764912206</v>
      </c>
      <c r="J788" s="26">
        <v>0.51306811934091157</v>
      </c>
      <c r="K788" s="27">
        <v>0.51922493677300263</v>
      </c>
    </row>
    <row r="789" spans="2:11" ht="24.75" customHeight="1" thickBot="1" x14ac:dyDescent="0.25">
      <c r="B789" s="127" t="s">
        <v>6</v>
      </c>
      <c r="C789" s="129" t="s">
        <v>201</v>
      </c>
      <c r="D789" s="2" t="s">
        <v>3</v>
      </c>
      <c r="E789" s="3" t="s">
        <v>2</v>
      </c>
      <c r="F789" s="25">
        <v>11.188056647565732</v>
      </c>
      <c r="G789" s="26">
        <v>2.0787767268989854</v>
      </c>
      <c r="H789" s="26">
        <v>2.1037220476217731</v>
      </c>
      <c r="I789" s="26">
        <v>2.1289667121932347</v>
      </c>
      <c r="J789" s="26">
        <v>2.1545143127395527</v>
      </c>
      <c r="K789" s="27">
        <v>2.1803684844924272</v>
      </c>
    </row>
    <row r="790" spans="2:11" ht="21" customHeight="1" thickBot="1" x14ac:dyDescent="0.25">
      <c r="B790" s="128"/>
      <c r="C790" s="130"/>
      <c r="D790" s="4" t="s">
        <v>8</v>
      </c>
      <c r="E790" s="3" t="s">
        <v>2</v>
      </c>
      <c r="F790" s="25">
        <v>11.188056647565732</v>
      </c>
      <c r="G790" s="26">
        <v>2.0787767268989854</v>
      </c>
      <c r="H790" s="26">
        <v>2.1037220476217731</v>
      </c>
      <c r="I790" s="26">
        <v>2.1289667121932347</v>
      </c>
      <c r="J790" s="26">
        <v>2.1545143127395527</v>
      </c>
      <c r="K790" s="27">
        <v>2.1803684844924272</v>
      </c>
    </row>
    <row r="791" spans="2:11" ht="21" customHeight="1" thickBot="1" x14ac:dyDescent="0.25">
      <c r="B791" s="127" t="s">
        <v>7</v>
      </c>
      <c r="C791" s="129" t="s">
        <v>201</v>
      </c>
      <c r="D791" s="2" t="s">
        <v>3</v>
      </c>
      <c r="E791" s="3" t="s">
        <v>2</v>
      </c>
      <c r="F791" s="82">
        <v>9.9041812945663867</v>
      </c>
      <c r="G791" s="47">
        <v>1.8402285779105771</v>
      </c>
      <c r="H791" s="45">
        <v>1.862311320845504</v>
      </c>
      <c r="I791" s="45">
        <v>1.8846590566956498</v>
      </c>
      <c r="J791" s="45">
        <v>1.9072749653759984</v>
      </c>
      <c r="K791" s="48">
        <v>1.9301622649605095</v>
      </c>
    </row>
    <row r="792" spans="2:11" ht="21" customHeight="1" thickBot="1" x14ac:dyDescent="0.25">
      <c r="B792" s="128"/>
      <c r="C792" s="130"/>
      <c r="D792" s="4" t="s">
        <v>8</v>
      </c>
      <c r="E792" s="3" t="s">
        <v>2</v>
      </c>
      <c r="F792" s="82">
        <v>9.9041812945663867</v>
      </c>
      <c r="G792" s="49">
        <v>1.8402285779105771</v>
      </c>
      <c r="H792" s="50">
        <v>1.862311320845504</v>
      </c>
      <c r="I792" s="50">
        <v>1.8846590566956498</v>
      </c>
      <c r="J792" s="50">
        <v>1.9072749653759984</v>
      </c>
      <c r="K792" s="51">
        <v>1.9301622649605095</v>
      </c>
    </row>
    <row r="793" spans="2:11" ht="13.5" thickBot="1" x14ac:dyDescent="0.25">
      <c r="B793" s="147" t="s">
        <v>198</v>
      </c>
      <c r="C793" s="148"/>
      <c r="D793" s="6" t="s">
        <v>3</v>
      </c>
      <c r="E793" s="16" t="s">
        <v>2</v>
      </c>
      <c r="F793" s="23">
        <f>+F785+F787+F789+F791</f>
        <v>35.052052885721494</v>
      </c>
      <c r="G793" s="23">
        <f t="shared" ref="G793:K793" si="327">+G785+G787+G789</f>
        <v>4.6725550148257113</v>
      </c>
      <c r="H793" s="23">
        <f t="shared" si="327"/>
        <v>4.7286256750036184</v>
      </c>
      <c r="I793" s="23">
        <f t="shared" si="327"/>
        <v>4.7853691831036631</v>
      </c>
      <c r="J793" s="23">
        <f t="shared" si="327"/>
        <v>4.8427936133009064</v>
      </c>
      <c r="K793" s="23">
        <f t="shared" si="327"/>
        <v>4.9009071366605177</v>
      </c>
    </row>
    <row r="794" spans="2:11" ht="13.5" thickBot="1" x14ac:dyDescent="0.25">
      <c r="B794" s="149"/>
      <c r="C794" s="150"/>
      <c r="D794" s="7" t="s">
        <v>5</v>
      </c>
      <c r="E794" s="17" t="s">
        <v>2</v>
      </c>
      <c r="F794" s="23">
        <f>+F786+F788+F790+F792</f>
        <v>35.052052885721494</v>
      </c>
      <c r="G794" s="24">
        <f t="shared" ref="G794:K794" si="328">+G786+G788+G790</f>
        <v>4.6725550148257113</v>
      </c>
      <c r="H794" s="24">
        <f t="shared" si="328"/>
        <v>4.7286256750036184</v>
      </c>
      <c r="I794" s="24">
        <f t="shared" si="328"/>
        <v>4.7853691831036631</v>
      </c>
      <c r="J794" s="24">
        <f t="shared" si="328"/>
        <v>4.8427936133009064</v>
      </c>
      <c r="K794" s="24">
        <f t="shared" si="328"/>
        <v>4.9009071366605177</v>
      </c>
    </row>
    <row r="796" spans="2:11" ht="13.5" thickBot="1" x14ac:dyDescent="0.25"/>
    <row r="797" spans="2:11" ht="13.5" thickBot="1" x14ac:dyDescent="0.25">
      <c r="B797" s="138" t="s">
        <v>85</v>
      </c>
      <c r="C797" s="139"/>
      <c r="D797" s="139"/>
      <c r="E797" s="139"/>
      <c r="F797" s="139"/>
      <c r="G797" s="139"/>
      <c r="H797" s="139"/>
      <c r="I797" s="139"/>
      <c r="J797" s="139"/>
      <c r="K797" s="140"/>
    </row>
    <row r="798" spans="2:11" ht="13.5" thickBot="1" x14ac:dyDescent="0.25">
      <c r="B798" s="116" t="s">
        <v>0</v>
      </c>
      <c r="C798" s="117"/>
      <c r="D798" s="120" t="s">
        <v>13</v>
      </c>
      <c r="E798" s="121"/>
      <c r="F798" s="124" t="s">
        <v>12</v>
      </c>
      <c r="G798" s="125"/>
      <c r="H798" s="125"/>
      <c r="I798" s="125"/>
      <c r="J798" s="125"/>
      <c r="K798" s="126"/>
    </row>
    <row r="799" spans="2:11" ht="13.5" thickBot="1" x14ac:dyDescent="0.25">
      <c r="B799" s="118"/>
      <c r="C799" s="119"/>
      <c r="D799" s="122"/>
      <c r="E799" s="123"/>
      <c r="F799" s="10" t="s">
        <v>11</v>
      </c>
      <c r="G799" s="11">
        <f>2019+1</f>
        <v>2020</v>
      </c>
      <c r="H799" s="11">
        <f>+G799+1</f>
        <v>2021</v>
      </c>
      <c r="I799" s="11">
        <f t="shared" ref="I799" si="329">+H799+1</f>
        <v>2022</v>
      </c>
      <c r="J799" s="11">
        <f t="shared" ref="J799" si="330">+I799+1</f>
        <v>2023</v>
      </c>
      <c r="K799" s="12">
        <f t="shared" ref="K799" si="331">+J799+1</f>
        <v>2024</v>
      </c>
    </row>
    <row r="800" spans="2:11" x14ac:dyDescent="0.2">
      <c r="B800" s="127" t="s">
        <v>1</v>
      </c>
      <c r="C800" s="157" t="s">
        <v>85</v>
      </c>
      <c r="D800" s="2" t="s">
        <v>3</v>
      </c>
      <c r="E800" s="3" t="s">
        <v>2</v>
      </c>
      <c r="F800" s="20">
        <v>29.896915496201604</v>
      </c>
      <c r="G800" s="20">
        <v>30.255678482156025</v>
      </c>
      <c r="H800" s="20">
        <v>30.618746623941895</v>
      </c>
      <c r="I800" s="20">
        <v>30.986171583429197</v>
      </c>
      <c r="J800" s="20">
        <v>31.358005642430342</v>
      </c>
      <c r="K800" s="20">
        <v>31.734301710139512</v>
      </c>
    </row>
    <row r="801" spans="2:11" ht="13.5" thickBot="1" x14ac:dyDescent="0.25">
      <c r="B801" s="128"/>
      <c r="C801" s="158"/>
      <c r="D801" s="4" t="s">
        <v>8</v>
      </c>
      <c r="E801" s="5" t="s">
        <v>2</v>
      </c>
      <c r="F801" s="20">
        <v>29.896915496201604</v>
      </c>
      <c r="G801" s="20">
        <v>30.255678482156025</v>
      </c>
      <c r="H801" s="20">
        <v>30.618746623941895</v>
      </c>
      <c r="I801" s="20">
        <v>30.986171583429197</v>
      </c>
      <c r="J801" s="20">
        <v>31.358005642430342</v>
      </c>
      <c r="K801" s="20">
        <v>31.734301710139512</v>
      </c>
    </row>
    <row r="802" spans="2:11" x14ac:dyDescent="0.2">
      <c r="B802" s="131" t="s">
        <v>85</v>
      </c>
      <c r="C802" s="132"/>
      <c r="D802" s="6" t="s">
        <v>3</v>
      </c>
      <c r="E802" s="16" t="s">
        <v>2</v>
      </c>
      <c r="F802" s="18">
        <f>+F800</f>
        <v>29.896915496201604</v>
      </c>
      <c r="G802" s="18">
        <f t="shared" ref="G802:K802" si="332">+G800</f>
        <v>30.255678482156025</v>
      </c>
      <c r="H802" s="18">
        <f t="shared" si="332"/>
        <v>30.618746623941895</v>
      </c>
      <c r="I802" s="18">
        <f t="shared" si="332"/>
        <v>30.986171583429197</v>
      </c>
      <c r="J802" s="18">
        <f t="shared" si="332"/>
        <v>31.358005642430342</v>
      </c>
      <c r="K802" s="18">
        <f t="shared" si="332"/>
        <v>31.734301710139512</v>
      </c>
    </row>
    <row r="803" spans="2:11" ht="13.5" thickBot="1" x14ac:dyDescent="0.25">
      <c r="B803" s="133"/>
      <c r="C803" s="134"/>
      <c r="D803" s="7" t="s">
        <v>5</v>
      </c>
      <c r="E803" s="17" t="s">
        <v>2</v>
      </c>
      <c r="F803" s="19">
        <f>+F801</f>
        <v>29.896915496201604</v>
      </c>
      <c r="G803" s="19">
        <f t="shared" ref="G803:K803" si="333">+G801</f>
        <v>30.255678482156025</v>
      </c>
      <c r="H803" s="19">
        <f t="shared" si="333"/>
        <v>30.618746623941895</v>
      </c>
      <c r="I803" s="19">
        <f t="shared" si="333"/>
        <v>30.986171583429197</v>
      </c>
      <c r="J803" s="19">
        <f t="shared" si="333"/>
        <v>31.358005642430342</v>
      </c>
      <c r="K803" s="19">
        <f t="shared" si="333"/>
        <v>31.734301710139512</v>
      </c>
    </row>
    <row r="805" spans="2:11" ht="13.5" thickBot="1" x14ac:dyDescent="0.25"/>
    <row r="806" spans="2:11" ht="13.5" thickBot="1" x14ac:dyDescent="0.25">
      <c r="B806" s="113" t="s">
        <v>202</v>
      </c>
      <c r="C806" s="114"/>
      <c r="D806" s="114"/>
      <c r="E806" s="114"/>
      <c r="F806" s="114"/>
      <c r="G806" s="114"/>
      <c r="H806" s="114"/>
      <c r="I806" s="114"/>
      <c r="J806" s="114"/>
      <c r="K806" s="115"/>
    </row>
    <row r="807" spans="2:11" ht="13.5" thickBot="1" x14ac:dyDescent="0.25">
      <c r="B807" s="116" t="s">
        <v>0</v>
      </c>
      <c r="C807" s="117"/>
      <c r="D807" s="120" t="s">
        <v>13</v>
      </c>
      <c r="E807" s="121"/>
      <c r="F807" s="124" t="s">
        <v>12</v>
      </c>
      <c r="G807" s="125"/>
      <c r="H807" s="125"/>
      <c r="I807" s="125"/>
      <c r="J807" s="125"/>
      <c r="K807" s="126"/>
    </row>
    <row r="808" spans="2:11" ht="13.5" thickBot="1" x14ac:dyDescent="0.25">
      <c r="B808" s="118"/>
      <c r="C808" s="119"/>
      <c r="D808" s="122"/>
      <c r="E808" s="123"/>
      <c r="F808" s="10" t="s">
        <v>11</v>
      </c>
      <c r="G808" s="11">
        <f>2019+1</f>
        <v>2020</v>
      </c>
      <c r="H808" s="11">
        <f>+G808+1</f>
        <v>2021</v>
      </c>
      <c r="I808" s="11">
        <f t="shared" ref="I808" si="334">+H808+1</f>
        <v>2022</v>
      </c>
      <c r="J808" s="11">
        <f t="shared" ref="J808" si="335">+I808+1</f>
        <v>2023</v>
      </c>
      <c r="K808" s="12">
        <f t="shared" ref="K808" si="336">+J808+1</f>
        <v>2024</v>
      </c>
    </row>
    <row r="809" spans="2:11" x14ac:dyDescent="0.2">
      <c r="B809" s="127" t="s">
        <v>1</v>
      </c>
      <c r="C809" s="157" t="s">
        <v>203</v>
      </c>
      <c r="D809" s="2" t="s">
        <v>3</v>
      </c>
      <c r="E809" s="3" t="s">
        <v>2</v>
      </c>
      <c r="F809" s="20">
        <f>+F802+F793</f>
        <v>64.948968381923095</v>
      </c>
      <c r="G809" s="20">
        <f t="shared" ref="G809:K810" si="337">+G802+G793</f>
        <v>34.928233496981733</v>
      </c>
      <c r="H809" s="20">
        <f t="shared" si="337"/>
        <v>35.347372298945515</v>
      </c>
      <c r="I809" s="20">
        <f t="shared" si="337"/>
        <v>35.771540766532858</v>
      </c>
      <c r="J809" s="20">
        <f t="shared" si="337"/>
        <v>36.200799255731248</v>
      </c>
      <c r="K809" s="20">
        <f t="shared" si="337"/>
        <v>36.635208846800026</v>
      </c>
    </row>
    <row r="810" spans="2:11" ht="13.5" thickBot="1" x14ac:dyDescent="0.25">
      <c r="B810" s="128"/>
      <c r="C810" s="158"/>
      <c r="D810" s="4" t="s">
        <v>8</v>
      </c>
      <c r="E810" s="5" t="s">
        <v>2</v>
      </c>
      <c r="F810" s="20">
        <f>+F803+F794</f>
        <v>64.948968381923095</v>
      </c>
      <c r="G810" s="20">
        <f t="shared" si="337"/>
        <v>34.928233496981733</v>
      </c>
      <c r="H810" s="20">
        <f t="shared" si="337"/>
        <v>35.347372298945515</v>
      </c>
      <c r="I810" s="20">
        <f t="shared" si="337"/>
        <v>35.771540766532858</v>
      </c>
      <c r="J810" s="20">
        <f t="shared" si="337"/>
        <v>36.200799255731248</v>
      </c>
      <c r="K810" s="20">
        <f t="shared" si="337"/>
        <v>36.635208846800026</v>
      </c>
    </row>
    <row r="811" spans="2:11" x14ac:dyDescent="0.2">
      <c r="B811" s="131" t="s">
        <v>202</v>
      </c>
      <c r="C811" s="132"/>
      <c r="D811" s="6" t="s">
        <v>3</v>
      </c>
      <c r="E811" s="16" t="s">
        <v>2</v>
      </c>
      <c r="F811" s="18">
        <f>+F809</f>
        <v>64.948968381923095</v>
      </c>
      <c r="G811" s="18">
        <f t="shared" ref="G811:K811" si="338">+G809</f>
        <v>34.928233496981733</v>
      </c>
      <c r="H811" s="18">
        <f t="shared" si="338"/>
        <v>35.347372298945515</v>
      </c>
      <c r="I811" s="18">
        <f t="shared" si="338"/>
        <v>35.771540766532858</v>
      </c>
      <c r="J811" s="18">
        <f t="shared" si="338"/>
        <v>36.200799255731248</v>
      </c>
      <c r="K811" s="18">
        <f t="shared" si="338"/>
        <v>36.635208846800026</v>
      </c>
    </row>
    <row r="812" spans="2:11" ht="13.5" thickBot="1" x14ac:dyDescent="0.25">
      <c r="B812" s="133"/>
      <c r="C812" s="134"/>
      <c r="D812" s="7" t="s">
        <v>5</v>
      </c>
      <c r="E812" s="17" t="s">
        <v>2</v>
      </c>
      <c r="F812" s="19">
        <f>+F810</f>
        <v>64.948968381923095</v>
      </c>
      <c r="G812" s="19">
        <f t="shared" ref="G812:K812" si="339">+G810</f>
        <v>34.928233496981733</v>
      </c>
      <c r="H812" s="19">
        <f t="shared" si="339"/>
        <v>35.347372298945515</v>
      </c>
      <c r="I812" s="19">
        <f t="shared" si="339"/>
        <v>35.771540766532858</v>
      </c>
      <c r="J812" s="19">
        <f t="shared" si="339"/>
        <v>36.200799255731248</v>
      </c>
      <c r="K812" s="19">
        <f t="shared" si="339"/>
        <v>36.635208846800026</v>
      </c>
    </row>
    <row r="814" spans="2:11" ht="13.5" thickBot="1" x14ac:dyDescent="0.25"/>
    <row r="815" spans="2:11" ht="27.75" customHeight="1" thickBot="1" x14ac:dyDescent="0.25">
      <c r="B815" s="135" t="s">
        <v>204</v>
      </c>
      <c r="C815" s="136"/>
      <c r="D815" s="136"/>
      <c r="E815" s="136"/>
      <c r="F815" s="136"/>
      <c r="G815" s="136"/>
      <c r="H815" s="136"/>
      <c r="I815" s="136"/>
      <c r="J815" s="136"/>
      <c r="K815" s="137"/>
    </row>
    <row r="816" spans="2:11" ht="13.5" thickBot="1" x14ac:dyDescent="0.25">
      <c r="B816" s="116" t="s">
        <v>0</v>
      </c>
      <c r="C816" s="117"/>
      <c r="D816" s="120" t="s">
        <v>13</v>
      </c>
      <c r="E816" s="121"/>
      <c r="F816" s="124" t="s">
        <v>12</v>
      </c>
      <c r="G816" s="125"/>
      <c r="H816" s="125"/>
      <c r="I816" s="125"/>
      <c r="J816" s="125"/>
      <c r="K816" s="126"/>
    </row>
    <row r="817" spans="2:11" ht="13.5" thickBot="1" x14ac:dyDescent="0.25">
      <c r="B817" s="118"/>
      <c r="C817" s="119"/>
      <c r="D817" s="122"/>
      <c r="E817" s="123"/>
      <c r="F817" s="10" t="s">
        <v>11</v>
      </c>
      <c r="G817" s="11">
        <f>2019+1</f>
        <v>2020</v>
      </c>
      <c r="H817" s="11">
        <f>+G817+1</f>
        <v>2021</v>
      </c>
      <c r="I817" s="11">
        <f t="shared" ref="I817" si="340">+H817+1</f>
        <v>2022</v>
      </c>
      <c r="J817" s="11">
        <f t="shared" ref="J817" si="341">+I817+1</f>
        <v>2023</v>
      </c>
      <c r="K817" s="12">
        <f t="shared" ref="K817" si="342">+J817+1</f>
        <v>2024</v>
      </c>
    </row>
    <row r="818" spans="2:11" ht="22.5" customHeight="1" thickBot="1" x14ac:dyDescent="0.25">
      <c r="B818" s="127" t="s">
        <v>1</v>
      </c>
      <c r="C818" s="129" t="s">
        <v>205</v>
      </c>
      <c r="D818" s="2" t="s">
        <v>3</v>
      </c>
      <c r="E818" s="3" t="s">
        <v>2</v>
      </c>
      <c r="F818" s="25">
        <v>15.9187683405257</v>
      </c>
      <c r="G818" s="26">
        <v>2.9941721172000006</v>
      </c>
      <c r="H818" s="26">
        <v>3.0301021826063996</v>
      </c>
      <c r="I818" s="26">
        <v>3.0664634087976768</v>
      </c>
      <c r="J818" s="26">
        <v>3.1032609697032489</v>
      </c>
      <c r="K818" s="27">
        <v>3.140500101339688</v>
      </c>
    </row>
    <row r="819" spans="2:11" ht="24" customHeight="1" thickBot="1" x14ac:dyDescent="0.25">
      <c r="B819" s="128"/>
      <c r="C819" s="130"/>
      <c r="D819" s="4" t="s">
        <v>8</v>
      </c>
      <c r="E819" s="3" t="s">
        <v>2</v>
      </c>
      <c r="F819" s="25">
        <v>15.9187683405257</v>
      </c>
      <c r="G819" s="26">
        <v>2.9941721172000006</v>
      </c>
      <c r="H819" s="26">
        <v>3.0301021826063996</v>
      </c>
      <c r="I819" s="26">
        <v>3.0664634087976768</v>
      </c>
      <c r="J819" s="26">
        <v>3.1032609697032489</v>
      </c>
      <c r="K819" s="27">
        <v>3.140500101339688</v>
      </c>
    </row>
    <row r="820" spans="2:11" ht="24" customHeight="1" thickBot="1" x14ac:dyDescent="0.25">
      <c r="B820" s="127" t="s">
        <v>4</v>
      </c>
      <c r="C820" s="129" t="s">
        <v>206</v>
      </c>
      <c r="D820" s="2" t="s">
        <v>3</v>
      </c>
      <c r="E820" s="3" t="s">
        <v>2</v>
      </c>
      <c r="F820" s="25">
        <v>9.086137308748528</v>
      </c>
      <c r="G820" s="26">
        <v>1.7090178335999999</v>
      </c>
      <c r="H820" s="26">
        <v>1.7295260476031997</v>
      </c>
      <c r="I820" s="26">
        <v>1.7502803601744383</v>
      </c>
      <c r="J820" s="26">
        <v>1.7712837244965316</v>
      </c>
      <c r="K820" s="27">
        <v>1.7925391291904902</v>
      </c>
    </row>
    <row r="821" spans="2:11" ht="34.5" customHeight="1" thickBot="1" x14ac:dyDescent="0.25">
      <c r="B821" s="128"/>
      <c r="C821" s="130"/>
      <c r="D821" s="4" t="s">
        <v>8</v>
      </c>
      <c r="E821" s="3" t="s">
        <v>2</v>
      </c>
      <c r="F821" s="25">
        <v>9.086137308748528</v>
      </c>
      <c r="G821" s="26">
        <v>1.7090178335999999</v>
      </c>
      <c r="H821" s="26">
        <v>1.7295260476031997</v>
      </c>
      <c r="I821" s="26">
        <v>1.7502803601744383</v>
      </c>
      <c r="J821" s="26">
        <v>1.7712837244965316</v>
      </c>
      <c r="K821" s="27">
        <v>1.7925391291904902</v>
      </c>
    </row>
    <row r="822" spans="2:11" ht="24" customHeight="1" thickBot="1" x14ac:dyDescent="0.25">
      <c r="B822" s="127" t="s">
        <v>6</v>
      </c>
      <c r="C822" s="129" t="s">
        <v>207</v>
      </c>
      <c r="D822" s="2" t="s">
        <v>3</v>
      </c>
      <c r="E822" s="3" t="s">
        <v>2</v>
      </c>
      <c r="F822" s="25">
        <v>2.9926563358179679</v>
      </c>
      <c r="G822" s="26">
        <v>0.56289079439999989</v>
      </c>
      <c r="H822" s="26">
        <v>0.5696454839327999</v>
      </c>
      <c r="I822" s="26">
        <v>0.57648122973999361</v>
      </c>
      <c r="J822" s="26">
        <v>0.58339900449687343</v>
      </c>
      <c r="K822" s="27">
        <v>0.59039979255083597</v>
      </c>
    </row>
    <row r="823" spans="2:11" ht="35.25" customHeight="1" thickBot="1" x14ac:dyDescent="0.25">
      <c r="B823" s="128"/>
      <c r="C823" s="130"/>
      <c r="D823" s="4" t="s">
        <v>8</v>
      </c>
      <c r="E823" s="3" t="s">
        <v>2</v>
      </c>
      <c r="F823" s="25">
        <v>2.9926563358179679</v>
      </c>
      <c r="G823" s="26">
        <v>0.56289079439999989</v>
      </c>
      <c r="H823" s="26">
        <v>0.5696454839327999</v>
      </c>
      <c r="I823" s="26">
        <v>0.57648122973999361</v>
      </c>
      <c r="J823" s="26">
        <v>0.58339900449687343</v>
      </c>
      <c r="K823" s="27">
        <v>0.59039979255083597</v>
      </c>
    </row>
    <row r="824" spans="2:11" ht="24" customHeight="1" thickBot="1" x14ac:dyDescent="0.25">
      <c r="B824" s="127" t="s">
        <v>7</v>
      </c>
      <c r="C824" s="129" t="s">
        <v>208</v>
      </c>
      <c r="D824" s="2" t="s">
        <v>3</v>
      </c>
      <c r="E824" s="3" t="s">
        <v>2</v>
      </c>
      <c r="F824" s="25">
        <v>2.9926563358179679</v>
      </c>
      <c r="G824" s="26">
        <v>0.56289079439999989</v>
      </c>
      <c r="H824" s="26">
        <v>0.5696454839327999</v>
      </c>
      <c r="I824" s="26">
        <v>0.57648122973999361</v>
      </c>
      <c r="J824" s="26">
        <v>0.58339900449687343</v>
      </c>
      <c r="K824" s="27">
        <v>0.59039979255083597</v>
      </c>
    </row>
    <row r="825" spans="2:11" ht="38.25" customHeight="1" thickBot="1" x14ac:dyDescent="0.25">
      <c r="B825" s="128"/>
      <c r="C825" s="130"/>
      <c r="D825" s="4" t="s">
        <v>8</v>
      </c>
      <c r="E825" s="3" t="s">
        <v>2</v>
      </c>
      <c r="F825" s="25">
        <v>2.9926563358179679</v>
      </c>
      <c r="G825" s="26">
        <v>0.56289079439999989</v>
      </c>
      <c r="H825" s="26">
        <v>0.5696454839327999</v>
      </c>
      <c r="I825" s="26">
        <v>0.57648122973999361</v>
      </c>
      <c r="J825" s="26">
        <v>0.58339900449687343</v>
      </c>
      <c r="K825" s="27">
        <v>0.59039979255083597</v>
      </c>
    </row>
    <row r="826" spans="2:11" ht="24" customHeight="1" thickBot="1" x14ac:dyDescent="0.25">
      <c r="B826" s="127" t="s">
        <v>9</v>
      </c>
      <c r="C826" s="129" t="s">
        <v>209</v>
      </c>
      <c r="D826" s="2" t="s">
        <v>3</v>
      </c>
      <c r="E826" s="3" t="s">
        <v>2</v>
      </c>
      <c r="F826" s="25">
        <v>4.7594052569635146</v>
      </c>
      <c r="G826" s="26">
        <v>0.8951998176</v>
      </c>
      <c r="H826" s="26">
        <v>0.90594221541120001</v>
      </c>
      <c r="I826" s="26">
        <v>0.91681352199613431</v>
      </c>
      <c r="J826" s="26">
        <v>0.92781528426008786</v>
      </c>
      <c r="K826" s="27">
        <v>0.938949067671209</v>
      </c>
    </row>
    <row r="827" spans="2:11" ht="44.25" customHeight="1" thickBot="1" x14ac:dyDescent="0.25">
      <c r="B827" s="128"/>
      <c r="C827" s="130"/>
      <c r="D827" s="4" t="s">
        <v>8</v>
      </c>
      <c r="E827" s="3" t="s">
        <v>2</v>
      </c>
      <c r="F827" s="25">
        <v>4.7594052569635146</v>
      </c>
      <c r="G827" s="26">
        <v>0.8951998176</v>
      </c>
      <c r="H827" s="26">
        <v>0.90594221541120001</v>
      </c>
      <c r="I827" s="26">
        <v>0.91681352199613431</v>
      </c>
      <c r="J827" s="26">
        <v>0.92781528426008786</v>
      </c>
      <c r="K827" s="27">
        <v>0.938949067671209</v>
      </c>
    </row>
    <row r="828" spans="2:11" ht="38.25" customHeight="1" thickBot="1" x14ac:dyDescent="0.25">
      <c r="B828" s="127" t="s">
        <v>10</v>
      </c>
      <c r="C828" s="129" t="s">
        <v>210</v>
      </c>
      <c r="D828" s="2" t="s">
        <v>3</v>
      </c>
      <c r="E828" s="3" t="s">
        <v>2</v>
      </c>
      <c r="F828" s="25">
        <v>10.203876422126323</v>
      </c>
      <c r="G828" s="26">
        <v>1.9192541544000006</v>
      </c>
      <c r="H828" s="26">
        <v>1.9422852042527998</v>
      </c>
      <c r="I828" s="26">
        <v>1.9655926267038339</v>
      </c>
      <c r="J828" s="26">
        <v>1.9891797382242793</v>
      </c>
      <c r="K828" s="27">
        <v>2.0130498950829709</v>
      </c>
    </row>
    <row r="829" spans="2:11" ht="24" customHeight="1" thickBot="1" x14ac:dyDescent="0.25">
      <c r="B829" s="128"/>
      <c r="C829" s="130"/>
      <c r="D829" s="4" t="s">
        <v>8</v>
      </c>
      <c r="E829" s="3" t="s">
        <v>2</v>
      </c>
      <c r="F829" s="25">
        <v>10.203876422126323</v>
      </c>
      <c r="G829" s="26">
        <v>1.9192541544000006</v>
      </c>
      <c r="H829" s="26">
        <v>1.9422852042527998</v>
      </c>
      <c r="I829" s="26">
        <v>1.9655926267038339</v>
      </c>
      <c r="J829" s="26">
        <v>1.9891797382242793</v>
      </c>
      <c r="K829" s="27">
        <v>2.0130498950829709</v>
      </c>
    </row>
    <row r="830" spans="2:11" ht="32.25" customHeight="1" thickBot="1" x14ac:dyDescent="0.25">
      <c r="B830" s="147" t="s">
        <v>204</v>
      </c>
      <c r="C830" s="148"/>
      <c r="D830" s="6" t="s">
        <v>3</v>
      </c>
      <c r="E830" s="16" t="s">
        <v>2</v>
      </c>
      <c r="F830" s="23">
        <f>+F818+F820+F822+F824+F826+F828</f>
        <v>45.953499999999998</v>
      </c>
      <c r="G830" s="23">
        <f t="shared" ref="G830:K831" si="343">+G818+G820+G822+G824+G826+G828</f>
        <v>8.6434255116000003</v>
      </c>
      <c r="H830" s="23">
        <f t="shared" si="343"/>
        <v>8.7471466177391992</v>
      </c>
      <c r="I830" s="23">
        <f t="shared" si="343"/>
        <v>8.8521123771520713</v>
      </c>
      <c r="J830" s="23">
        <f t="shared" si="343"/>
        <v>8.9583377256778949</v>
      </c>
      <c r="K830" s="23">
        <f t="shared" si="343"/>
        <v>9.0658377783860296</v>
      </c>
    </row>
    <row r="831" spans="2:11" ht="46.5" customHeight="1" x14ac:dyDescent="0.2">
      <c r="B831" s="149"/>
      <c r="C831" s="150"/>
      <c r="D831" s="7" t="s">
        <v>5</v>
      </c>
      <c r="E831" s="17" t="s">
        <v>2</v>
      </c>
      <c r="F831" s="23">
        <f>+F819+F821+F823+F825+F827+F829</f>
        <v>45.953499999999998</v>
      </c>
      <c r="G831" s="23">
        <f t="shared" si="343"/>
        <v>8.6434255116000003</v>
      </c>
      <c r="H831" s="23">
        <f t="shared" si="343"/>
        <v>8.7471466177391992</v>
      </c>
      <c r="I831" s="23">
        <f t="shared" si="343"/>
        <v>8.8521123771520713</v>
      </c>
      <c r="J831" s="23">
        <f t="shared" si="343"/>
        <v>8.9583377256778949</v>
      </c>
      <c r="K831" s="23">
        <f t="shared" si="343"/>
        <v>9.0658377783860296</v>
      </c>
    </row>
    <row r="833" spans="2:11" ht="13.5" thickBot="1" x14ac:dyDescent="0.25"/>
    <row r="834" spans="2:11" ht="27" customHeight="1" thickBot="1" x14ac:dyDescent="0.25">
      <c r="B834" s="135" t="s">
        <v>211</v>
      </c>
      <c r="C834" s="136"/>
      <c r="D834" s="136"/>
      <c r="E834" s="136"/>
      <c r="F834" s="136"/>
      <c r="G834" s="136"/>
      <c r="H834" s="136"/>
      <c r="I834" s="136"/>
      <c r="J834" s="136"/>
      <c r="K834" s="137"/>
    </row>
    <row r="835" spans="2:11" ht="13.5" thickBot="1" x14ac:dyDescent="0.25">
      <c r="B835" s="116" t="s">
        <v>0</v>
      </c>
      <c r="C835" s="117"/>
      <c r="D835" s="120" t="s">
        <v>13</v>
      </c>
      <c r="E835" s="121"/>
      <c r="F835" s="124" t="s">
        <v>12</v>
      </c>
      <c r="G835" s="125"/>
      <c r="H835" s="125"/>
      <c r="I835" s="125"/>
      <c r="J835" s="125"/>
      <c r="K835" s="126"/>
    </row>
    <row r="836" spans="2:11" ht="13.5" thickBot="1" x14ac:dyDescent="0.25">
      <c r="B836" s="118"/>
      <c r="C836" s="119"/>
      <c r="D836" s="122"/>
      <c r="E836" s="123"/>
      <c r="F836" s="10" t="s">
        <v>11</v>
      </c>
      <c r="G836" s="11">
        <f>2019+1</f>
        <v>2020</v>
      </c>
      <c r="H836" s="11">
        <f>+G836+1</f>
        <v>2021</v>
      </c>
      <c r="I836" s="11">
        <f t="shared" ref="I836" si="344">+H836+1</f>
        <v>2022</v>
      </c>
      <c r="J836" s="11">
        <f t="shared" ref="J836" si="345">+I836+1</f>
        <v>2023</v>
      </c>
      <c r="K836" s="12">
        <f t="shared" ref="K836" si="346">+J836+1</f>
        <v>2024</v>
      </c>
    </row>
    <row r="837" spans="2:11" ht="24" customHeight="1" thickBot="1" x14ac:dyDescent="0.25">
      <c r="B837" s="127" t="s">
        <v>1</v>
      </c>
      <c r="C837" s="129" t="s">
        <v>212</v>
      </c>
      <c r="D837" s="2" t="s">
        <v>3</v>
      </c>
      <c r="E837" s="3" t="s">
        <v>2</v>
      </c>
      <c r="F837" s="36">
        <v>29.016462816000004</v>
      </c>
      <c r="G837" s="26">
        <v>9.0876345120000011</v>
      </c>
      <c r="H837" s="26">
        <v>9.1966861261439998</v>
      </c>
      <c r="I837" s="26">
        <v>9.3070463596577291</v>
      </c>
      <c r="J837" s="26">
        <v>9.4187309159736223</v>
      </c>
      <c r="K837" s="27">
        <v>9.5317556869653028</v>
      </c>
    </row>
    <row r="838" spans="2:11" ht="24" customHeight="1" thickBot="1" x14ac:dyDescent="0.25">
      <c r="B838" s="128"/>
      <c r="C838" s="130"/>
      <c r="D838" s="4" t="s">
        <v>8</v>
      </c>
      <c r="E838" s="3" t="s">
        <v>2</v>
      </c>
      <c r="F838" s="36">
        <v>29.346000000000004</v>
      </c>
      <c r="G838" s="26">
        <v>9.0876345120000011</v>
      </c>
      <c r="H838" s="26">
        <v>9.1966861261439998</v>
      </c>
      <c r="I838" s="26">
        <v>9.3070463596577291</v>
      </c>
      <c r="J838" s="26">
        <v>9.4187309159736223</v>
      </c>
      <c r="K838" s="27">
        <v>9.5317556869653028</v>
      </c>
    </row>
    <row r="839" spans="2:11" ht="24" customHeight="1" thickBot="1" x14ac:dyDescent="0.25">
      <c r="B839" s="127" t="s">
        <v>4</v>
      </c>
      <c r="C839" s="129" t="s">
        <v>213</v>
      </c>
      <c r="D839" s="2" t="s">
        <v>3</v>
      </c>
      <c r="E839" s="3" t="s">
        <v>2</v>
      </c>
      <c r="F839" s="36">
        <v>2.5841999999999996</v>
      </c>
      <c r="G839" s="26">
        <v>0.8002543823999998</v>
      </c>
      <c r="H839" s="26">
        <v>0.80985743498880003</v>
      </c>
      <c r="I839" s="26">
        <v>0.81957572420866565</v>
      </c>
      <c r="J839" s="26">
        <v>0.8294106328991695</v>
      </c>
      <c r="K839" s="27">
        <v>0.83936356049395955</v>
      </c>
    </row>
    <row r="840" spans="2:11" ht="24" customHeight="1" thickBot="1" x14ac:dyDescent="0.25">
      <c r="B840" s="128"/>
      <c r="C840" s="130"/>
      <c r="D840" s="4" t="s">
        <v>8</v>
      </c>
      <c r="E840" s="3" t="s">
        <v>2</v>
      </c>
      <c r="F840" s="36">
        <v>2.5841999999999996</v>
      </c>
      <c r="G840" s="26">
        <v>0.8002543823999998</v>
      </c>
      <c r="H840" s="26">
        <v>0.80985743498880003</v>
      </c>
      <c r="I840" s="26">
        <v>0.81957572420866565</v>
      </c>
      <c r="J840" s="26">
        <v>0.8294106328991695</v>
      </c>
      <c r="K840" s="27">
        <v>0.83936356049395955</v>
      </c>
    </row>
    <row r="841" spans="2:11" ht="24" customHeight="1" thickBot="1" x14ac:dyDescent="0.25">
      <c r="B841" s="127" t="s">
        <v>6</v>
      </c>
      <c r="C841" s="129" t="s">
        <v>214</v>
      </c>
      <c r="D841" s="2" t="s">
        <v>3</v>
      </c>
      <c r="E841" s="3" t="s">
        <v>2</v>
      </c>
      <c r="F841" s="36">
        <v>78.549364224000001</v>
      </c>
      <c r="G841" s="26">
        <v>19.938541391999998</v>
      </c>
      <c r="H841" s="26">
        <v>20.177803888703998</v>
      </c>
      <c r="I841" s="26">
        <v>20.419937535368451</v>
      </c>
      <c r="J841" s="26">
        <v>20.664976785792867</v>
      </c>
      <c r="K841" s="27">
        <v>20.912956507222386</v>
      </c>
    </row>
    <row r="842" spans="2:11" ht="24" customHeight="1" thickBot="1" x14ac:dyDescent="0.25">
      <c r="B842" s="128"/>
      <c r="C842" s="130"/>
      <c r="D842" s="4" t="s">
        <v>8</v>
      </c>
      <c r="E842" s="3" t="s">
        <v>2</v>
      </c>
      <c r="F842" s="36">
        <v>64.385999999999996</v>
      </c>
      <c r="G842" s="26">
        <v>19.938541391999998</v>
      </c>
      <c r="H842" s="26">
        <v>20.177803888703998</v>
      </c>
      <c r="I842" s="26">
        <v>20.419937535368451</v>
      </c>
      <c r="J842" s="26">
        <v>20.664976785792867</v>
      </c>
      <c r="K842" s="27">
        <v>20.912956507222386</v>
      </c>
    </row>
    <row r="843" spans="2:11" ht="24" customHeight="1" thickBot="1" x14ac:dyDescent="0.25">
      <c r="B843" s="127" t="s">
        <v>9</v>
      </c>
      <c r="C843" s="129" t="s">
        <v>215</v>
      </c>
      <c r="D843" s="2" t="s">
        <v>3</v>
      </c>
      <c r="E843" s="3" t="s">
        <v>2</v>
      </c>
      <c r="F843" s="36">
        <v>135.488</v>
      </c>
      <c r="G843" s="26">
        <v>25.174103961599997</v>
      </c>
      <c r="H843" s="26">
        <v>25.4761932091392</v>
      </c>
      <c r="I843" s="26">
        <v>25.781907527648876</v>
      </c>
      <c r="J843" s="26">
        <v>26.091290417980659</v>
      </c>
      <c r="K843" s="27">
        <v>26.404385902996431</v>
      </c>
    </row>
    <row r="844" spans="2:11" ht="24" customHeight="1" thickBot="1" x14ac:dyDescent="0.25">
      <c r="B844" s="128"/>
      <c r="C844" s="130"/>
      <c r="D844" s="4" t="s">
        <v>8</v>
      </c>
      <c r="E844" s="3" t="s">
        <v>2</v>
      </c>
      <c r="F844" s="36">
        <v>135.488</v>
      </c>
      <c r="G844" s="26">
        <v>25.174103961599997</v>
      </c>
      <c r="H844" s="26">
        <v>25.4761932091392</v>
      </c>
      <c r="I844" s="26">
        <v>25.781907527648876</v>
      </c>
      <c r="J844" s="26">
        <v>26.091290417980659</v>
      </c>
      <c r="K844" s="27">
        <v>26.404385902996431</v>
      </c>
    </row>
    <row r="845" spans="2:11" ht="24" customHeight="1" thickBot="1" x14ac:dyDescent="0.25">
      <c r="B845" s="127" t="s">
        <v>7</v>
      </c>
      <c r="C845" s="129" t="s">
        <v>215</v>
      </c>
      <c r="D845" s="2" t="s">
        <v>3</v>
      </c>
      <c r="E845" s="3" t="s">
        <v>2</v>
      </c>
      <c r="F845" s="46">
        <v>14.031596304000002</v>
      </c>
      <c r="G845" s="47">
        <v>4.7472717600000012</v>
      </c>
      <c r="H845" s="45">
        <v>4.8042390211200008</v>
      </c>
      <c r="I845" s="45">
        <v>4.8618898893734404</v>
      </c>
      <c r="J845" s="45">
        <v>4.9202325680459218</v>
      </c>
      <c r="K845" s="48">
        <v>4.9792753588624725</v>
      </c>
    </row>
    <row r="846" spans="2:11" ht="24" customHeight="1" thickBot="1" x14ac:dyDescent="0.25">
      <c r="B846" s="128"/>
      <c r="C846" s="130"/>
      <c r="D846" s="4" t="s">
        <v>8</v>
      </c>
      <c r="E846" s="3" t="s">
        <v>2</v>
      </c>
      <c r="F846" s="46">
        <v>25.55</v>
      </c>
      <c r="G846" s="47">
        <v>4.7472717600000012</v>
      </c>
      <c r="H846" s="45">
        <v>4.8042390211200008</v>
      </c>
      <c r="I846" s="45">
        <v>4.8618898893734404</v>
      </c>
      <c r="J846" s="45">
        <v>4.9202325680459218</v>
      </c>
      <c r="K846" s="48">
        <v>4.9792753588624725</v>
      </c>
    </row>
    <row r="847" spans="2:11" ht="29.25" customHeight="1" thickBot="1" x14ac:dyDescent="0.25">
      <c r="B847" s="147" t="s">
        <v>211</v>
      </c>
      <c r="C847" s="148"/>
      <c r="D847" s="6" t="s">
        <v>3</v>
      </c>
      <c r="E847" s="16" t="s">
        <v>2</v>
      </c>
      <c r="F847" s="23">
        <f>F837+F839+F841+F843+F845</f>
        <v>259.669623344</v>
      </c>
      <c r="G847" s="23">
        <f t="shared" ref="G847:K848" si="347">G837+G839+G841+G843+G845</f>
        <v>59.747806007999998</v>
      </c>
      <c r="H847" s="23">
        <f t="shared" si="347"/>
        <v>60.464779680096001</v>
      </c>
      <c r="I847" s="23">
        <f t="shared" si="347"/>
        <v>61.190357036257168</v>
      </c>
      <c r="J847" s="23">
        <f t="shared" si="347"/>
        <v>61.924641320692231</v>
      </c>
      <c r="K847" s="23">
        <f t="shared" si="347"/>
        <v>62.667737016540549</v>
      </c>
    </row>
    <row r="848" spans="2:11" ht="39" customHeight="1" x14ac:dyDescent="0.2">
      <c r="B848" s="149"/>
      <c r="C848" s="150"/>
      <c r="D848" s="7" t="s">
        <v>5</v>
      </c>
      <c r="E848" s="17" t="s">
        <v>2</v>
      </c>
      <c r="F848" s="23">
        <f>F838+F840+F842+F844+F846</f>
        <v>257.35419999999999</v>
      </c>
      <c r="G848" s="23">
        <f t="shared" si="347"/>
        <v>59.747806007999998</v>
      </c>
      <c r="H848" s="23">
        <f t="shared" si="347"/>
        <v>60.464779680096001</v>
      </c>
      <c r="I848" s="23">
        <f t="shared" si="347"/>
        <v>61.190357036257168</v>
      </c>
      <c r="J848" s="23">
        <f t="shared" si="347"/>
        <v>61.924641320692231</v>
      </c>
      <c r="K848" s="23">
        <f t="shared" si="347"/>
        <v>62.667737016540549</v>
      </c>
    </row>
    <row r="850" spans="2:11" ht="13.5" thickBot="1" x14ac:dyDescent="0.25"/>
    <row r="851" spans="2:11" ht="13.5" thickBot="1" x14ac:dyDescent="0.25">
      <c r="B851" s="138" t="s">
        <v>14</v>
      </c>
      <c r="C851" s="139"/>
      <c r="D851" s="139"/>
      <c r="E851" s="139"/>
      <c r="F851" s="139"/>
      <c r="G851" s="139"/>
      <c r="H851" s="139"/>
      <c r="I851" s="139"/>
      <c r="J851" s="139"/>
      <c r="K851" s="140"/>
    </row>
    <row r="852" spans="2:11" ht="13.5" thickBot="1" x14ac:dyDescent="0.25">
      <c r="B852" s="116" t="s">
        <v>0</v>
      </c>
      <c r="C852" s="117"/>
      <c r="D852" s="120" t="s">
        <v>13</v>
      </c>
      <c r="E852" s="121"/>
      <c r="F852" s="124" t="s">
        <v>12</v>
      </c>
      <c r="G852" s="125"/>
      <c r="H852" s="125"/>
      <c r="I852" s="125"/>
      <c r="J852" s="125"/>
      <c r="K852" s="126"/>
    </row>
    <row r="853" spans="2:11" ht="13.5" thickBot="1" x14ac:dyDescent="0.25">
      <c r="B853" s="118"/>
      <c r="C853" s="119"/>
      <c r="D853" s="122"/>
      <c r="E853" s="123"/>
      <c r="F853" s="10" t="s">
        <v>11</v>
      </c>
      <c r="G853" s="11">
        <f>2019+1</f>
        <v>2020</v>
      </c>
      <c r="H853" s="11">
        <f>+G853+1</f>
        <v>2021</v>
      </c>
      <c r="I853" s="11">
        <f t="shared" ref="I853" si="348">+H853+1</f>
        <v>2022</v>
      </c>
      <c r="J853" s="11">
        <f t="shared" ref="J853" si="349">+I853+1</f>
        <v>2023</v>
      </c>
      <c r="K853" s="12">
        <f t="shared" ref="K853" si="350">+J853+1</f>
        <v>2024</v>
      </c>
    </row>
    <row r="854" spans="2:11" ht="23.25" customHeight="1" x14ac:dyDescent="0.2">
      <c r="B854" s="127" t="s">
        <v>1</v>
      </c>
      <c r="C854" s="157" t="s">
        <v>14</v>
      </c>
      <c r="D854" s="2" t="s">
        <v>3</v>
      </c>
      <c r="E854" s="3" t="s">
        <v>2</v>
      </c>
      <c r="F854" s="20">
        <v>128.38672703217884</v>
      </c>
      <c r="G854" s="20">
        <v>129.92736775656499</v>
      </c>
      <c r="H854" s="20">
        <v>131.4864961696438</v>
      </c>
      <c r="I854" s="20">
        <v>133.06433412367949</v>
      </c>
      <c r="J854" s="20">
        <v>134.66110613316368</v>
      </c>
      <c r="K854" s="20">
        <v>136.27703940676165</v>
      </c>
    </row>
    <row r="855" spans="2:11" ht="22.5" customHeight="1" thickBot="1" x14ac:dyDescent="0.25">
      <c r="B855" s="128"/>
      <c r="C855" s="158"/>
      <c r="D855" s="4" t="s">
        <v>8</v>
      </c>
      <c r="E855" s="5" t="s">
        <v>2</v>
      </c>
      <c r="F855" s="20">
        <v>128.38672703217884</v>
      </c>
      <c r="G855" s="20">
        <v>129.92736775656499</v>
      </c>
      <c r="H855" s="20">
        <v>131.4864961696438</v>
      </c>
      <c r="I855" s="20">
        <v>133.06433412367949</v>
      </c>
      <c r="J855" s="20">
        <v>134.66110613316368</v>
      </c>
      <c r="K855" s="20">
        <v>136.27703940676165</v>
      </c>
    </row>
    <row r="856" spans="2:11" x14ac:dyDescent="0.2">
      <c r="B856" s="131" t="s">
        <v>14</v>
      </c>
      <c r="C856" s="132"/>
      <c r="D856" s="6" t="s">
        <v>3</v>
      </c>
      <c r="E856" s="16" t="s">
        <v>2</v>
      </c>
      <c r="F856" s="18">
        <f>+F854</f>
        <v>128.38672703217884</v>
      </c>
      <c r="G856" s="18">
        <f t="shared" ref="G856:K856" si="351">+G854</f>
        <v>129.92736775656499</v>
      </c>
      <c r="H856" s="18">
        <f t="shared" si="351"/>
        <v>131.4864961696438</v>
      </c>
      <c r="I856" s="18">
        <f t="shared" si="351"/>
        <v>133.06433412367949</v>
      </c>
      <c r="J856" s="18">
        <f t="shared" si="351"/>
        <v>134.66110613316368</v>
      </c>
      <c r="K856" s="18">
        <f t="shared" si="351"/>
        <v>136.27703940676165</v>
      </c>
    </row>
    <row r="857" spans="2:11" ht="13.5" thickBot="1" x14ac:dyDescent="0.25">
      <c r="B857" s="133"/>
      <c r="C857" s="134"/>
      <c r="D857" s="7" t="s">
        <v>5</v>
      </c>
      <c r="E857" s="17" t="s">
        <v>2</v>
      </c>
      <c r="F857" s="19">
        <f>+F855</f>
        <v>128.38672703217884</v>
      </c>
      <c r="G857" s="19">
        <f t="shared" ref="G857:K857" si="352">+G855</f>
        <v>129.92736775656499</v>
      </c>
      <c r="H857" s="19">
        <f t="shared" si="352"/>
        <v>131.4864961696438</v>
      </c>
      <c r="I857" s="19">
        <f t="shared" si="352"/>
        <v>133.06433412367949</v>
      </c>
      <c r="J857" s="19">
        <f t="shared" si="352"/>
        <v>134.66110613316368</v>
      </c>
      <c r="K857" s="19">
        <f t="shared" si="352"/>
        <v>136.27703940676165</v>
      </c>
    </row>
    <row r="859" spans="2:11" ht="13.5" thickBot="1" x14ac:dyDescent="0.25"/>
    <row r="860" spans="2:11" ht="13.5" thickBot="1" x14ac:dyDescent="0.25">
      <c r="B860" s="138" t="s">
        <v>86</v>
      </c>
      <c r="C860" s="139"/>
      <c r="D860" s="139"/>
      <c r="E860" s="139"/>
      <c r="F860" s="139"/>
      <c r="G860" s="139"/>
      <c r="H860" s="139"/>
      <c r="I860" s="139"/>
      <c r="J860" s="139"/>
      <c r="K860" s="140"/>
    </row>
    <row r="861" spans="2:11" ht="13.5" thickBot="1" x14ac:dyDescent="0.25">
      <c r="B861" s="116" t="s">
        <v>0</v>
      </c>
      <c r="C861" s="117"/>
      <c r="D861" s="120" t="s">
        <v>13</v>
      </c>
      <c r="E861" s="121"/>
      <c r="F861" s="124" t="s">
        <v>12</v>
      </c>
      <c r="G861" s="125"/>
      <c r="H861" s="125"/>
      <c r="I861" s="125"/>
      <c r="J861" s="125"/>
      <c r="K861" s="126"/>
    </row>
    <row r="862" spans="2:11" ht="13.5" thickBot="1" x14ac:dyDescent="0.25">
      <c r="B862" s="118"/>
      <c r="C862" s="119"/>
      <c r="D862" s="122"/>
      <c r="E862" s="123"/>
      <c r="F862" s="10" t="s">
        <v>11</v>
      </c>
      <c r="G862" s="11">
        <f>2019+1</f>
        <v>2020</v>
      </c>
      <c r="H862" s="11">
        <f>+G862+1</f>
        <v>2021</v>
      </c>
      <c r="I862" s="11">
        <f t="shared" ref="I862" si="353">+H862+1</f>
        <v>2022</v>
      </c>
      <c r="J862" s="11">
        <f t="shared" ref="J862" si="354">+I862+1</f>
        <v>2023</v>
      </c>
      <c r="K862" s="12">
        <f t="shared" ref="K862" si="355">+J862+1</f>
        <v>2024</v>
      </c>
    </row>
    <row r="863" spans="2:11" ht="27" customHeight="1" x14ac:dyDescent="0.2">
      <c r="B863" s="127" t="s">
        <v>1</v>
      </c>
      <c r="C863" s="157" t="s">
        <v>86</v>
      </c>
      <c r="D863" s="2" t="s">
        <v>3</v>
      </c>
      <c r="E863" s="3" t="s">
        <v>2</v>
      </c>
      <c r="F863" s="20">
        <v>10.3452308335126</v>
      </c>
      <c r="G863" s="20">
        <v>2.4027212420066357</v>
      </c>
      <c r="H863" s="20">
        <v>2.4315538969107147</v>
      </c>
      <c r="I863" s="20">
        <v>2.460732543673644</v>
      </c>
      <c r="J863" s="20">
        <v>2.4902613341977271</v>
      </c>
      <c r="K863" s="20">
        <v>2.5201444702080997</v>
      </c>
    </row>
    <row r="864" spans="2:11" ht="25.5" customHeight="1" thickBot="1" x14ac:dyDescent="0.25">
      <c r="B864" s="128"/>
      <c r="C864" s="158"/>
      <c r="D864" s="4" t="s">
        <v>8</v>
      </c>
      <c r="E864" s="5" t="s">
        <v>2</v>
      </c>
      <c r="F864" s="20">
        <v>10.3452308335126</v>
      </c>
      <c r="G864" s="20">
        <v>2.4027212420066357</v>
      </c>
      <c r="H864" s="20">
        <v>2.4315538969107147</v>
      </c>
      <c r="I864" s="20">
        <v>2.460732543673644</v>
      </c>
      <c r="J864" s="20">
        <v>2.4902613341977271</v>
      </c>
      <c r="K864" s="20">
        <v>2.5201444702080997</v>
      </c>
    </row>
    <row r="865" spans="2:11" x14ac:dyDescent="0.2">
      <c r="B865" s="131" t="s">
        <v>86</v>
      </c>
      <c r="C865" s="132"/>
      <c r="D865" s="6" t="s">
        <v>3</v>
      </c>
      <c r="E865" s="16" t="s">
        <v>2</v>
      </c>
      <c r="F865" s="18">
        <f>+F863</f>
        <v>10.3452308335126</v>
      </c>
      <c r="G865" s="18">
        <f t="shared" ref="G865:K865" si="356">+G863</f>
        <v>2.4027212420066357</v>
      </c>
      <c r="H865" s="18">
        <f t="shared" si="356"/>
        <v>2.4315538969107147</v>
      </c>
      <c r="I865" s="18">
        <f t="shared" si="356"/>
        <v>2.460732543673644</v>
      </c>
      <c r="J865" s="18">
        <f t="shared" si="356"/>
        <v>2.4902613341977271</v>
      </c>
      <c r="K865" s="18">
        <f t="shared" si="356"/>
        <v>2.5201444702080997</v>
      </c>
    </row>
    <row r="866" spans="2:11" ht="13.5" thickBot="1" x14ac:dyDescent="0.25">
      <c r="B866" s="133"/>
      <c r="C866" s="134"/>
      <c r="D866" s="7" t="s">
        <v>5</v>
      </c>
      <c r="E866" s="17" t="s">
        <v>2</v>
      </c>
      <c r="F866" s="19">
        <f>+F864</f>
        <v>10.3452308335126</v>
      </c>
      <c r="G866" s="19">
        <f t="shared" ref="G866:K866" si="357">+G864</f>
        <v>2.4027212420066357</v>
      </c>
      <c r="H866" s="19">
        <f t="shared" si="357"/>
        <v>2.4315538969107147</v>
      </c>
      <c r="I866" s="19">
        <f t="shared" si="357"/>
        <v>2.460732543673644</v>
      </c>
      <c r="J866" s="19">
        <f t="shared" si="357"/>
        <v>2.4902613341977271</v>
      </c>
      <c r="K866" s="19">
        <f t="shared" si="357"/>
        <v>2.5201444702080997</v>
      </c>
    </row>
    <row r="868" spans="2:11" ht="13.5" thickBot="1" x14ac:dyDescent="0.25"/>
    <row r="869" spans="2:11" ht="13.5" thickBot="1" x14ac:dyDescent="0.25">
      <c r="B869" s="138" t="s">
        <v>87</v>
      </c>
      <c r="C869" s="139"/>
      <c r="D869" s="139"/>
      <c r="E869" s="139"/>
      <c r="F869" s="139"/>
      <c r="G869" s="139"/>
      <c r="H869" s="139"/>
      <c r="I869" s="139"/>
      <c r="J869" s="139"/>
      <c r="K869" s="140"/>
    </row>
    <row r="870" spans="2:11" ht="13.5" thickBot="1" x14ac:dyDescent="0.25">
      <c r="B870" s="116" t="s">
        <v>0</v>
      </c>
      <c r="C870" s="117"/>
      <c r="D870" s="120" t="s">
        <v>13</v>
      </c>
      <c r="E870" s="121"/>
      <c r="F870" s="124" t="s">
        <v>12</v>
      </c>
      <c r="G870" s="125"/>
      <c r="H870" s="125"/>
      <c r="I870" s="125"/>
      <c r="J870" s="125"/>
      <c r="K870" s="126"/>
    </row>
    <row r="871" spans="2:11" ht="13.5" thickBot="1" x14ac:dyDescent="0.25">
      <c r="B871" s="118"/>
      <c r="C871" s="119"/>
      <c r="D871" s="122"/>
      <c r="E871" s="123"/>
      <c r="F871" s="10" t="s">
        <v>11</v>
      </c>
      <c r="G871" s="11">
        <f>2019+1</f>
        <v>2020</v>
      </c>
      <c r="H871" s="11">
        <f>+G871+1</f>
        <v>2021</v>
      </c>
      <c r="I871" s="11">
        <f t="shared" ref="I871" si="358">+H871+1</f>
        <v>2022</v>
      </c>
      <c r="J871" s="11">
        <f t="shared" ref="J871" si="359">+I871+1</f>
        <v>2023</v>
      </c>
      <c r="K871" s="12">
        <f t="shared" ref="K871" si="360">+J871+1</f>
        <v>2024</v>
      </c>
    </row>
    <row r="872" spans="2:11" ht="18.75" customHeight="1" x14ac:dyDescent="0.2">
      <c r="B872" s="127" t="s">
        <v>1</v>
      </c>
      <c r="C872" s="157" t="s">
        <v>87</v>
      </c>
      <c r="D872" s="2" t="s">
        <v>3</v>
      </c>
      <c r="E872" s="3" t="s">
        <v>2</v>
      </c>
      <c r="F872" s="20">
        <v>4.2098966105385163</v>
      </c>
      <c r="G872" s="20">
        <v>4.2604153698649787</v>
      </c>
      <c r="H872" s="20">
        <v>4.3115403543033581</v>
      </c>
      <c r="I872" s="20">
        <v>4.3632788385549981</v>
      </c>
      <c r="J872" s="20">
        <v>4.4156381846176584</v>
      </c>
      <c r="K872" s="20">
        <v>4.4686258428330703</v>
      </c>
    </row>
    <row r="873" spans="2:11" ht="21.75" customHeight="1" thickBot="1" x14ac:dyDescent="0.25">
      <c r="B873" s="128"/>
      <c r="C873" s="158"/>
      <c r="D873" s="4" t="s">
        <v>8</v>
      </c>
      <c r="E873" s="5" t="s">
        <v>2</v>
      </c>
      <c r="F873" s="20">
        <v>4.2098966105385163</v>
      </c>
      <c r="G873" s="20">
        <v>4.2604153698649787</v>
      </c>
      <c r="H873" s="20">
        <v>4.3115403543033581</v>
      </c>
      <c r="I873" s="20">
        <v>4.3632788385549981</v>
      </c>
      <c r="J873" s="20">
        <v>4.4156381846176584</v>
      </c>
      <c r="K873" s="20">
        <v>4.4686258428330703</v>
      </c>
    </row>
    <row r="874" spans="2:11" x14ac:dyDescent="0.2">
      <c r="B874" s="131" t="s">
        <v>87</v>
      </c>
      <c r="C874" s="132"/>
      <c r="D874" s="6" t="s">
        <v>3</v>
      </c>
      <c r="E874" s="16" t="s">
        <v>2</v>
      </c>
      <c r="F874" s="18">
        <f>+F872</f>
        <v>4.2098966105385163</v>
      </c>
      <c r="G874" s="18">
        <f t="shared" ref="G874:K874" si="361">+G872</f>
        <v>4.2604153698649787</v>
      </c>
      <c r="H874" s="18">
        <f t="shared" si="361"/>
        <v>4.3115403543033581</v>
      </c>
      <c r="I874" s="18">
        <f t="shared" si="361"/>
        <v>4.3632788385549981</v>
      </c>
      <c r="J874" s="18">
        <f t="shared" si="361"/>
        <v>4.4156381846176584</v>
      </c>
      <c r="K874" s="18">
        <f t="shared" si="361"/>
        <v>4.4686258428330703</v>
      </c>
    </row>
    <row r="875" spans="2:11" ht="13.5" thickBot="1" x14ac:dyDescent="0.25">
      <c r="B875" s="133"/>
      <c r="C875" s="134"/>
      <c r="D875" s="7" t="s">
        <v>5</v>
      </c>
      <c r="E875" s="17" t="s">
        <v>2</v>
      </c>
      <c r="F875" s="19">
        <f>+F873</f>
        <v>4.2098966105385163</v>
      </c>
      <c r="G875" s="19">
        <f t="shared" ref="G875:K875" si="362">+G873</f>
        <v>4.2604153698649787</v>
      </c>
      <c r="H875" s="19">
        <f t="shared" si="362"/>
        <v>4.3115403543033581</v>
      </c>
      <c r="I875" s="19">
        <f t="shared" si="362"/>
        <v>4.3632788385549981</v>
      </c>
      <c r="J875" s="19">
        <f t="shared" si="362"/>
        <v>4.4156381846176584</v>
      </c>
      <c r="K875" s="19">
        <f t="shared" si="362"/>
        <v>4.4686258428330703</v>
      </c>
    </row>
    <row r="877" spans="2:11" ht="13.5" thickBot="1" x14ac:dyDescent="0.25"/>
    <row r="878" spans="2:11" ht="13.5" thickBot="1" x14ac:dyDescent="0.25">
      <c r="B878" s="138" t="s">
        <v>88</v>
      </c>
      <c r="C878" s="139"/>
      <c r="D878" s="139"/>
      <c r="E878" s="139"/>
      <c r="F878" s="139"/>
      <c r="G878" s="139"/>
      <c r="H878" s="139"/>
      <c r="I878" s="139"/>
      <c r="J878" s="139"/>
      <c r="K878" s="140"/>
    </row>
    <row r="879" spans="2:11" ht="13.5" thickBot="1" x14ac:dyDescent="0.25">
      <c r="B879" s="116" t="s">
        <v>0</v>
      </c>
      <c r="C879" s="117"/>
      <c r="D879" s="120" t="s">
        <v>13</v>
      </c>
      <c r="E879" s="121"/>
      <c r="F879" s="124" t="s">
        <v>12</v>
      </c>
      <c r="G879" s="125"/>
      <c r="H879" s="125"/>
      <c r="I879" s="125"/>
      <c r="J879" s="125"/>
      <c r="K879" s="126"/>
    </row>
    <row r="880" spans="2:11" ht="13.5" thickBot="1" x14ac:dyDescent="0.25">
      <c r="B880" s="118"/>
      <c r="C880" s="119"/>
      <c r="D880" s="122"/>
      <c r="E880" s="123"/>
      <c r="F880" s="10" t="s">
        <v>11</v>
      </c>
      <c r="G880" s="11">
        <f>2019+1</f>
        <v>2020</v>
      </c>
      <c r="H880" s="11">
        <f>+G880+1</f>
        <v>2021</v>
      </c>
      <c r="I880" s="11">
        <f t="shared" ref="I880" si="363">+H880+1</f>
        <v>2022</v>
      </c>
      <c r="J880" s="11">
        <f t="shared" ref="J880" si="364">+I880+1</f>
        <v>2023</v>
      </c>
      <c r="K880" s="12">
        <f t="shared" ref="K880" si="365">+J880+1</f>
        <v>2024</v>
      </c>
    </row>
    <row r="881" spans="2:11" x14ac:dyDescent="0.2">
      <c r="B881" s="127" t="s">
        <v>1</v>
      </c>
      <c r="C881" s="157" t="s">
        <v>88</v>
      </c>
      <c r="D881" s="2" t="s">
        <v>3</v>
      </c>
      <c r="E881" s="3" t="s">
        <v>2</v>
      </c>
      <c r="F881" s="20">
        <v>3.1066370023114964</v>
      </c>
      <c r="G881" s="20">
        <v>3.1439166463392341</v>
      </c>
      <c r="H881" s="20">
        <v>3.1816436460953046</v>
      </c>
      <c r="I881" s="20">
        <v>3.2198233698484482</v>
      </c>
      <c r="J881" s="20">
        <v>3.2584612502866301</v>
      </c>
      <c r="K881" s="20">
        <v>3.2975627852900691</v>
      </c>
    </row>
    <row r="882" spans="2:11" ht="13.5" thickBot="1" x14ac:dyDescent="0.25">
      <c r="B882" s="128"/>
      <c r="C882" s="158"/>
      <c r="D882" s="4" t="s">
        <v>8</v>
      </c>
      <c r="E882" s="5" t="s">
        <v>2</v>
      </c>
      <c r="F882" s="20">
        <v>3.1066370023114964</v>
      </c>
      <c r="G882" s="20">
        <v>3.1439166463392341</v>
      </c>
      <c r="H882" s="20">
        <v>3.1816436460953046</v>
      </c>
      <c r="I882" s="20">
        <v>3.2198233698484482</v>
      </c>
      <c r="J882" s="20">
        <v>3.2584612502866301</v>
      </c>
      <c r="K882" s="20">
        <v>3.2975627852900691</v>
      </c>
    </row>
    <row r="883" spans="2:11" x14ac:dyDescent="0.2">
      <c r="B883" s="131" t="s">
        <v>88</v>
      </c>
      <c r="C883" s="132"/>
      <c r="D883" s="6" t="s">
        <v>3</v>
      </c>
      <c r="E883" s="16" t="s">
        <v>2</v>
      </c>
      <c r="F883" s="18">
        <f>+F881</f>
        <v>3.1066370023114964</v>
      </c>
      <c r="G883" s="18">
        <f t="shared" ref="G883:K883" si="366">+G881</f>
        <v>3.1439166463392341</v>
      </c>
      <c r="H883" s="18">
        <f t="shared" si="366"/>
        <v>3.1816436460953046</v>
      </c>
      <c r="I883" s="18">
        <f t="shared" si="366"/>
        <v>3.2198233698484482</v>
      </c>
      <c r="J883" s="18">
        <f t="shared" si="366"/>
        <v>3.2584612502866301</v>
      </c>
      <c r="K883" s="18">
        <f t="shared" si="366"/>
        <v>3.2975627852900691</v>
      </c>
    </row>
    <row r="884" spans="2:11" ht="13.5" thickBot="1" x14ac:dyDescent="0.25">
      <c r="B884" s="133"/>
      <c r="C884" s="134"/>
      <c r="D884" s="7" t="s">
        <v>5</v>
      </c>
      <c r="E884" s="17" t="s">
        <v>2</v>
      </c>
      <c r="F884" s="19">
        <f>+F882</f>
        <v>3.1066370023114964</v>
      </c>
      <c r="G884" s="19">
        <f t="shared" ref="G884:K884" si="367">+G882</f>
        <v>3.1439166463392341</v>
      </c>
      <c r="H884" s="19">
        <f t="shared" si="367"/>
        <v>3.1816436460953046</v>
      </c>
      <c r="I884" s="19">
        <f t="shared" si="367"/>
        <v>3.2198233698484482</v>
      </c>
      <c r="J884" s="19">
        <f t="shared" si="367"/>
        <v>3.2584612502866301</v>
      </c>
      <c r="K884" s="19">
        <f t="shared" si="367"/>
        <v>3.2975627852900691</v>
      </c>
    </row>
    <row r="886" spans="2:11" ht="13.5" thickBot="1" x14ac:dyDescent="0.25"/>
    <row r="887" spans="2:11" ht="13.5" thickBot="1" x14ac:dyDescent="0.25">
      <c r="B887" s="138" t="s">
        <v>89</v>
      </c>
      <c r="C887" s="139"/>
      <c r="D887" s="139"/>
      <c r="E887" s="139"/>
      <c r="F887" s="139"/>
      <c r="G887" s="139"/>
      <c r="H887" s="139"/>
      <c r="I887" s="139"/>
      <c r="J887" s="139"/>
      <c r="K887" s="140"/>
    </row>
    <row r="888" spans="2:11" ht="13.5" thickBot="1" x14ac:dyDescent="0.25">
      <c r="B888" s="116" t="s">
        <v>0</v>
      </c>
      <c r="C888" s="117"/>
      <c r="D888" s="120" t="s">
        <v>13</v>
      </c>
      <c r="E888" s="121"/>
      <c r="F888" s="124" t="s">
        <v>12</v>
      </c>
      <c r="G888" s="125"/>
      <c r="H888" s="125"/>
      <c r="I888" s="125"/>
      <c r="J888" s="125"/>
      <c r="K888" s="126"/>
    </row>
    <row r="889" spans="2:11" ht="13.5" thickBot="1" x14ac:dyDescent="0.25">
      <c r="B889" s="118"/>
      <c r="C889" s="119"/>
      <c r="D889" s="122"/>
      <c r="E889" s="123"/>
      <c r="F889" s="10" t="s">
        <v>11</v>
      </c>
      <c r="G889" s="11">
        <f>2019+1</f>
        <v>2020</v>
      </c>
      <c r="H889" s="11">
        <f>+G889+1</f>
        <v>2021</v>
      </c>
      <c r="I889" s="11">
        <f t="shared" ref="I889" si="368">+H889+1</f>
        <v>2022</v>
      </c>
      <c r="J889" s="11">
        <f t="shared" ref="J889" si="369">+I889+1</f>
        <v>2023</v>
      </c>
      <c r="K889" s="12">
        <f t="shared" ref="K889" si="370">+J889+1</f>
        <v>2024</v>
      </c>
    </row>
    <row r="890" spans="2:11" x14ac:dyDescent="0.2">
      <c r="B890" s="127" t="s">
        <v>1</v>
      </c>
      <c r="C890" s="157" t="s">
        <v>89</v>
      </c>
      <c r="D890" s="2" t="s">
        <v>3</v>
      </c>
      <c r="E890" s="3" t="s">
        <v>2</v>
      </c>
      <c r="F890" s="20">
        <v>4.0502311794226653</v>
      </c>
      <c r="G890" s="20">
        <v>4.0988339535757374</v>
      </c>
      <c r="H890" s="20">
        <v>4.1480199610186466</v>
      </c>
      <c r="I890" s="20">
        <v>4.1977962005508695</v>
      </c>
      <c r="J890" s="20">
        <v>4.2481697549574804</v>
      </c>
      <c r="K890" s="20">
        <v>4.2991477920169698</v>
      </c>
    </row>
    <row r="891" spans="2:11" ht="13.5" thickBot="1" x14ac:dyDescent="0.25">
      <c r="B891" s="128"/>
      <c r="C891" s="158"/>
      <c r="D891" s="4" t="s">
        <v>8</v>
      </c>
      <c r="E891" s="5" t="s">
        <v>2</v>
      </c>
      <c r="F891" s="20">
        <v>4.0502311794226653</v>
      </c>
      <c r="G891" s="20">
        <v>4.0988339535757374</v>
      </c>
      <c r="H891" s="20">
        <v>4.1480199610186466</v>
      </c>
      <c r="I891" s="20">
        <v>4.1977962005508695</v>
      </c>
      <c r="J891" s="20">
        <v>4.2481697549574804</v>
      </c>
      <c r="K891" s="20">
        <v>4.2991477920169698</v>
      </c>
    </row>
    <row r="892" spans="2:11" x14ac:dyDescent="0.2">
      <c r="B892" s="131" t="s">
        <v>89</v>
      </c>
      <c r="C892" s="132"/>
      <c r="D892" s="6" t="s">
        <v>3</v>
      </c>
      <c r="E892" s="16" t="s">
        <v>2</v>
      </c>
      <c r="F892" s="18">
        <f>+F890</f>
        <v>4.0502311794226653</v>
      </c>
      <c r="G892" s="18">
        <f t="shared" ref="G892:K892" si="371">+G890</f>
        <v>4.0988339535757374</v>
      </c>
      <c r="H892" s="18">
        <f t="shared" si="371"/>
        <v>4.1480199610186466</v>
      </c>
      <c r="I892" s="18">
        <f t="shared" si="371"/>
        <v>4.1977962005508695</v>
      </c>
      <c r="J892" s="18">
        <f t="shared" si="371"/>
        <v>4.2481697549574804</v>
      </c>
      <c r="K892" s="18">
        <f t="shared" si="371"/>
        <v>4.2991477920169698</v>
      </c>
    </row>
    <row r="893" spans="2:11" ht="13.5" thickBot="1" x14ac:dyDescent="0.25">
      <c r="B893" s="133"/>
      <c r="C893" s="134"/>
      <c r="D893" s="7" t="s">
        <v>5</v>
      </c>
      <c r="E893" s="17" t="s">
        <v>2</v>
      </c>
      <c r="F893" s="19">
        <f>+F891</f>
        <v>4.0502311794226653</v>
      </c>
      <c r="G893" s="19">
        <f t="shared" ref="G893:K893" si="372">+G891</f>
        <v>4.0988339535757374</v>
      </c>
      <c r="H893" s="19">
        <f t="shared" si="372"/>
        <v>4.1480199610186466</v>
      </c>
      <c r="I893" s="19">
        <f t="shared" si="372"/>
        <v>4.1977962005508695</v>
      </c>
      <c r="J893" s="19">
        <f t="shared" si="372"/>
        <v>4.2481697549574804</v>
      </c>
      <c r="K893" s="19">
        <f t="shared" si="372"/>
        <v>4.2991477920169698</v>
      </c>
    </row>
    <row r="895" spans="2:11" ht="13.5" thickBot="1" x14ac:dyDescent="0.25"/>
    <row r="896" spans="2:11" ht="13.5" thickBot="1" x14ac:dyDescent="0.25">
      <c r="B896" s="138" t="s">
        <v>90</v>
      </c>
      <c r="C896" s="139"/>
      <c r="D896" s="139"/>
      <c r="E896" s="139"/>
      <c r="F896" s="139"/>
      <c r="G896" s="139"/>
      <c r="H896" s="139"/>
      <c r="I896" s="139"/>
      <c r="J896" s="139"/>
      <c r="K896" s="140"/>
    </row>
    <row r="897" spans="2:11" ht="13.5" thickBot="1" x14ac:dyDescent="0.25">
      <c r="B897" s="116" t="s">
        <v>0</v>
      </c>
      <c r="C897" s="117"/>
      <c r="D897" s="120" t="s">
        <v>13</v>
      </c>
      <c r="E897" s="121"/>
      <c r="F897" s="124" t="s">
        <v>12</v>
      </c>
      <c r="G897" s="125"/>
      <c r="H897" s="125"/>
      <c r="I897" s="125"/>
      <c r="J897" s="125"/>
      <c r="K897" s="126"/>
    </row>
    <row r="898" spans="2:11" ht="13.5" thickBot="1" x14ac:dyDescent="0.25">
      <c r="B898" s="118"/>
      <c r="C898" s="119"/>
      <c r="D898" s="122"/>
      <c r="E898" s="123"/>
      <c r="F898" s="10" t="s">
        <v>11</v>
      </c>
      <c r="G898" s="11">
        <f>2019+1</f>
        <v>2020</v>
      </c>
      <c r="H898" s="11">
        <f>+G898+1</f>
        <v>2021</v>
      </c>
      <c r="I898" s="11">
        <f t="shared" ref="I898" si="373">+H898+1</f>
        <v>2022</v>
      </c>
      <c r="J898" s="11">
        <f t="shared" ref="J898" si="374">+I898+1</f>
        <v>2023</v>
      </c>
      <c r="K898" s="12">
        <f t="shared" ref="K898" si="375">+J898+1</f>
        <v>2024</v>
      </c>
    </row>
    <row r="899" spans="2:11" ht="25.5" customHeight="1" x14ac:dyDescent="0.2">
      <c r="B899" s="127" t="s">
        <v>1</v>
      </c>
      <c r="C899" s="157" t="s">
        <v>90</v>
      </c>
      <c r="D899" s="2" t="s">
        <v>3</v>
      </c>
      <c r="E899" s="3" t="s">
        <v>2</v>
      </c>
      <c r="F899" s="20">
        <v>20.691244865031305</v>
      </c>
      <c r="G899" s="20">
        <v>20.939539803411677</v>
      </c>
      <c r="H899" s="20">
        <v>21.190814281052617</v>
      </c>
      <c r="I899" s="20">
        <v>21.445104052425251</v>
      </c>
      <c r="J899" s="20">
        <v>21.70244530105435</v>
      </c>
      <c r="K899" s="20">
        <v>21.962874644667</v>
      </c>
    </row>
    <row r="900" spans="2:11" ht="26.25" customHeight="1" thickBot="1" x14ac:dyDescent="0.25">
      <c r="B900" s="128"/>
      <c r="C900" s="158"/>
      <c r="D900" s="4" t="s">
        <v>8</v>
      </c>
      <c r="E900" s="5" t="s">
        <v>2</v>
      </c>
      <c r="F900" s="20">
        <v>20.691244865031305</v>
      </c>
      <c r="G900" s="20">
        <v>20.939539803411677</v>
      </c>
      <c r="H900" s="20">
        <v>21.190814281052617</v>
      </c>
      <c r="I900" s="20">
        <v>21.445104052425251</v>
      </c>
      <c r="J900" s="20">
        <v>21.70244530105435</v>
      </c>
      <c r="K900" s="20">
        <v>21.962874644667</v>
      </c>
    </row>
    <row r="901" spans="2:11" x14ac:dyDescent="0.2">
      <c r="B901" s="131" t="s">
        <v>90</v>
      </c>
      <c r="C901" s="132"/>
      <c r="D901" s="6" t="s">
        <v>3</v>
      </c>
      <c r="E901" s="16" t="s">
        <v>2</v>
      </c>
      <c r="F901" s="18">
        <f>+F899</f>
        <v>20.691244865031305</v>
      </c>
      <c r="G901" s="18">
        <f t="shared" ref="G901:K901" si="376">+G899</f>
        <v>20.939539803411677</v>
      </c>
      <c r="H901" s="18">
        <f t="shared" si="376"/>
        <v>21.190814281052617</v>
      </c>
      <c r="I901" s="18">
        <f t="shared" si="376"/>
        <v>21.445104052425251</v>
      </c>
      <c r="J901" s="18">
        <f t="shared" si="376"/>
        <v>21.70244530105435</v>
      </c>
      <c r="K901" s="18">
        <f t="shared" si="376"/>
        <v>21.962874644667</v>
      </c>
    </row>
    <row r="902" spans="2:11" ht="13.5" thickBot="1" x14ac:dyDescent="0.25">
      <c r="B902" s="133"/>
      <c r="C902" s="134"/>
      <c r="D902" s="7" t="s">
        <v>5</v>
      </c>
      <c r="E902" s="17" t="s">
        <v>2</v>
      </c>
      <c r="F902" s="19">
        <f>+F900</f>
        <v>20.691244865031305</v>
      </c>
      <c r="G902" s="19">
        <f t="shared" ref="G902:K902" si="377">+G900</f>
        <v>20.939539803411677</v>
      </c>
      <c r="H902" s="19">
        <f t="shared" si="377"/>
        <v>21.190814281052617</v>
      </c>
      <c r="I902" s="19">
        <f t="shared" si="377"/>
        <v>21.445104052425251</v>
      </c>
      <c r="J902" s="19">
        <f t="shared" si="377"/>
        <v>21.70244530105435</v>
      </c>
      <c r="K902" s="19">
        <f t="shared" si="377"/>
        <v>21.962874644667</v>
      </c>
    </row>
    <row r="904" spans="2:11" ht="13.5" thickBot="1" x14ac:dyDescent="0.25"/>
    <row r="905" spans="2:11" ht="13.5" thickBot="1" x14ac:dyDescent="0.25">
      <c r="B905" s="138" t="s">
        <v>91</v>
      </c>
      <c r="C905" s="139"/>
      <c r="D905" s="139"/>
      <c r="E905" s="139"/>
      <c r="F905" s="139"/>
      <c r="G905" s="139"/>
      <c r="H905" s="139"/>
      <c r="I905" s="139"/>
      <c r="J905" s="139"/>
      <c r="K905" s="140"/>
    </row>
    <row r="906" spans="2:11" ht="13.5" thickBot="1" x14ac:dyDescent="0.25">
      <c r="B906" s="116" t="s">
        <v>0</v>
      </c>
      <c r="C906" s="117"/>
      <c r="D906" s="120" t="s">
        <v>13</v>
      </c>
      <c r="E906" s="121"/>
      <c r="F906" s="124" t="s">
        <v>12</v>
      </c>
      <c r="G906" s="125"/>
      <c r="H906" s="125"/>
      <c r="I906" s="125"/>
      <c r="J906" s="125"/>
      <c r="K906" s="126"/>
    </row>
    <row r="907" spans="2:11" ht="13.5" thickBot="1" x14ac:dyDescent="0.25">
      <c r="B907" s="118"/>
      <c r="C907" s="119"/>
      <c r="D907" s="122"/>
      <c r="E907" s="123"/>
      <c r="F907" s="10" t="s">
        <v>11</v>
      </c>
      <c r="G907" s="11">
        <f>2019+1</f>
        <v>2020</v>
      </c>
      <c r="H907" s="11">
        <f>+G907+1</f>
        <v>2021</v>
      </c>
      <c r="I907" s="11">
        <f t="shared" ref="I907" si="378">+H907+1</f>
        <v>2022</v>
      </c>
      <c r="J907" s="11">
        <f t="shared" ref="J907" si="379">+I907+1</f>
        <v>2023</v>
      </c>
      <c r="K907" s="12">
        <f t="shared" ref="K907" si="380">+J907+1</f>
        <v>2024</v>
      </c>
    </row>
    <row r="908" spans="2:11" ht="20.25" customHeight="1" x14ac:dyDescent="0.2">
      <c r="B908" s="127" t="s">
        <v>1</v>
      </c>
      <c r="C908" s="157" t="s">
        <v>91</v>
      </c>
      <c r="D908" s="2" t="s">
        <v>3</v>
      </c>
      <c r="E908" s="3" t="s">
        <v>2</v>
      </c>
      <c r="F908" s="20">
        <v>36.897048676963806</v>
      </c>
      <c r="G908" s="20">
        <v>37.339813261087372</v>
      </c>
      <c r="H908" s="20">
        <v>37.787891020220414</v>
      </c>
      <c r="I908" s="20">
        <v>38.241345712463065</v>
      </c>
      <c r="J908" s="20">
        <v>38.700241861012621</v>
      </c>
      <c r="K908" s="20">
        <v>39.164644763344775</v>
      </c>
    </row>
    <row r="909" spans="2:11" ht="20.25" customHeight="1" thickBot="1" x14ac:dyDescent="0.25">
      <c r="B909" s="128"/>
      <c r="C909" s="158"/>
      <c r="D909" s="4" t="s">
        <v>8</v>
      </c>
      <c r="E909" s="5" t="s">
        <v>2</v>
      </c>
      <c r="F909" s="20">
        <v>36.897048676963806</v>
      </c>
      <c r="G909" s="20">
        <v>37.339813261087372</v>
      </c>
      <c r="H909" s="20">
        <v>37.787891020220414</v>
      </c>
      <c r="I909" s="20">
        <v>38.241345712463065</v>
      </c>
      <c r="J909" s="20">
        <v>38.700241861012621</v>
      </c>
      <c r="K909" s="20">
        <v>39.164644763344775</v>
      </c>
    </row>
    <row r="910" spans="2:11" x14ac:dyDescent="0.2">
      <c r="B910" s="131" t="s">
        <v>91</v>
      </c>
      <c r="C910" s="132"/>
      <c r="D910" s="6" t="s">
        <v>3</v>
      </c>
      <c r="E910" s="16" t="s">
        <v>2</v>
      </c>
      <c r="F910" s="18">
        <f>+F908</f>
        <v>36.897048676963806</v>
      </c>
      <c r="G910" s="18">
        <f t="shared" ref="G910:K910" si="381">+G908</f>
        <v>37.339813261087372</v>
      </c>
      <c r="H910" s="18">
        <f t="shared" si="381"/>
        <v>37.787891020220414</v>
      </c>
      <c r="I910" s="18">
        <f t="shared" si="381"/>
        <v>38.241345712463065</v>
      </c>
      <c r="J910" s="18">
        <f t="shared" si="381"/>
        <v>38.700241861012621</v>
      </c>
      <c r="K910" s="18">
        <f t="shared" si="381"/>
        <v>39.164644763344775</v>
      </c>
    </row>
    <row r="911" spans="2:11" ht="13.5" thickBot="1" x14ac:dyDescent="0.25">
      <c r="B911" s="133"/>
      <c r="C911" s="134"/>
      <c r="D911" s="7" t="s">
        <v>5</v>
      </c>
      <c r="E911" s="17" t="s">
        <v>2</v>
      </c>
      <c r="F911" s="19">
        <f>+F909</f>
        <v>36.897048676963806</v>
      </c>
      <c r="G911" s="19">
        <f t="shared" ref="G911:K911" si="382">+G909</f>
        <v>37.339813261087372</v>
      </c>
      <c r="H911" s="19">
        <f t="shared" si="382"/>
        <v>37.787891020220414</v>
      </c>
      <c r="I911" s="19">
        <f t="shared" si="382"/>
        <v>38.241345712463065</v>
      </c>
      <c r="J911" s="19">
        <f t="shared" si="382"/>
        <v>38.700241861012621</v>
      </c>
      <c r="K911" s="19">
        <f t="shared" si="382"/>
        <v>39.164644763344775</v>
      </c>
    </row>
    <row r="913" spans="2:11" ht="13.5" thickBot="1" x14ac:dyDescent="0.25"/>
    <row r="914" spans="2:11" ht="30.75" customHeight="1" thickBot="1" x14ac:dyDescent="0.25">
      <c r="B914" s="113" t="s">
        <v>92</v>
      </c>
      <c r="C914" s="114"/>
      <c r="D914" s="114"/>
      <c r="E914" s="114"/>
      <c r="F914" s="114"/>
      <c r="G914" s="114"/>
      <c r="H914" s="114"/>
      <c r="I914" s="114"/>
      <c r="J914" s="114"/>
      <c r="K914" s="115"/>
    </row>
    <row r="915" spans="2:11" ht="13.5" thickBot="1" x14ac:dyDescent="0.25">
      <c r="B915" s="116" t="s">
        <v>0</v>
      </c>
      <c r="C915" s="117"/>
      <c r="D915" s="120" t="s">
        <v>13</v>
      </c>
      <c r="E915" s="121"/>
      <c r="F915" s="124" t="s">
        <v>12</v>
      </c>
      <c r="G915" s="125"/>
      <c r="H915" s="125"/>
      <c r="I915" s="125"/>
      <c r="J915" s="125"/>
      <c r="K915" s="126"/>
    </row>
    <row r="916" spans="2:11" ht="13.5" thickBot="1" x14ac:dyDescent="0.25">
      <c r="B916" s="118"/>
      <c r="C916" s="119"/>
      <c r="D916" s="122"/>
      <c r="E916" s="123"/>
      <c r="F916" s="10" t="s">
        <v>11</v>
      </c>
      <c r="G916" s="11">
        <f>2019+1</f>
        <v>2020</v>
      </c>
      <c r="H916" s="11">
        <f>+G916+1</f>
        <v>2021</v>
      </c>
      <c r="I916" s="11">
        <f t="shared" ref="I916" si="383">+H916+1</f>
        <v>2022</v>
      </c>
      <c r="J916" s="11">
        <f t="shared" ref="J916" si="384">+I916+1</f>
        <v>2023</v>
      </c>
      <c r="K916" s="12">
        <f t="shared" ref="K916" si="385">+J916+1</f>
        <v>2024</v>
      </c>
    </row>
    <row r="917" spans="2:11" ht="18.75" customHeight="1" x14ac:dyDescent="0.2">
      <c r="B917" s="127" t="s">
        <v>1</v>
      </c>
      <c r="C917" s="157" t="s">
        <v>93</v>
      </c>
      <c r="D917" s="2" t="s">
        <v>3</v>
      </c>
      <c r="E917" s="3" t="s">
        <v>2</v>
      </c>
      <c r="F917" s="20">
        <f>+F847+F856+F865+F874+F883+F892+F901+F910</f>
        <v>467.3566395439592</v>
      </c>
      <c r="G917" s="20">
        <f t="shared" ref="G917:K918" si="386">+G847+G856+G865+G874+G883+G892+G901+G910</f>
        <v>261.86041404085063</v>
      </c>
      <c r="H917" s="20">
        <f t="shared" si="386"/>
        <v>265.00273900934081</v>
      </c>
      <c r="I917" s="20">
        <f t="shared" si="386"/>
        <v>268.18277187745298</v>
      </c>
      <c r="J917" s="20">
        <f t="shared" si="386"/>
        <v>271.40096513998236</v>
      </c>
      <c r="K917" s="20">
        <f t="shared" si="386"/>
        <v>274.65777672166217</v>
      </c>
    </row>
    <row r="918" spans="2:11" ht="26.25" customHeight="1" thickBot="1" x14ac:dyDescent="0.25">
      <c r="B918" s="128"/>
      <c r="C918" s="158"/>
      <c r="D918" s="4" t="s">
        <v>8</v>
      </c>
      <c r="E918" s="5" t="s">
        <v>2</v>
      </c>
      <c r="F918" s="20">
        <f>+F848+F857+F866+F875+F884+F893+F902+F911</f>
        <v>465.04121619995919</v>
      </c>
      <c r="G918" s="20">
        <f t="shared" si="386"/>
        <v>261.86041404085063</v>
      </c>
      <c r="H918" s="20">
        <f t="shared" si="386"/>
        <v>265.00273900934081</v>
      </c>
      <c r="I918" s="20">
        <f t="shared" si="386"/>
        <v>268.18277187745298</v>
      </c>
      <c r="J918" s="20">
        <f t="shared" si="386"/>
        <v>271.40096513998236</v>
      </c>
      <c r="K918" s="20">
        <f t="shared" si="386"/>
        <v>274.65777672166217</v>
      </c>
    </row>
    <row r="919" spans="2:11" x14ac:dyDescent="0.2">
      <c r="B919" s="131" t="s">
        <v>92</v>
      </c>
      <c r="C919" s="132"/>
      <c r="D919" s="6" t="s">
        <v>3</v>
      </c>
      <c r="E919" s="16" t="s">
        <v>2</v>
      </c>
      <c r="F919" s="18">
        <f>+F917</f>
        <v>467.3566395439592</v>
      </c>
      <c r="G919" s="18">
        <f t="shared" ref="G919:K919" si="387">+G917</f>
        <v>261.86041404085063</v>
      </c>
      <c r="H919" s="18">
        <f t="shared" si="387"/>
        <v>265.00273900934081</v>
      </c>
      <c r="I919" s="18">
        <f t="shared" si="387"/>
        <v>268.18277187745298</v>
      </c>
      <c r="J919" s="18">
        <f t="shared" si="387"/>
        <v>271.40096513998236</v>
      </c>
      <c r="K919" s="18">
        <f t="shared" si="387"/>
        <v>274.65777672166217</v>
      </c>
    </row>
    <row r="920" spans="2:11" ht="13.5" thickBot="1" x14ac:dyDescent="0.25">
      <c r="B920" s="133"/>
      <c r="C920" s="134"/>
      <c r="D920" s="7" t="s">
        <v>5</v>
      </c>
      <c r="E920" s="17" t="s">
        <v>2</v>
      </c>
      <c r="F920" s="19">
        <f>+F918</f>
        <v>465.04121619995919</v>
      </c>
      <c r="G920" s="19">
        <f t="shared" ref="G920:K920" si="388">+G918</f>
        <v>261.86041404085063</v>
      </c>
      <c r="H920" s="19">
        <f t="shared" si="388"/>
        <v>265.00273900934081</v>
      </c>
      <c r="I920" s="19">
        <f t="shared" si="388"/>
        <v>268.18277187745298</v>
      </c>
      <c r="J920" s="19">
        <f t="shared" si="388"/>
        <v>271.40096513998236</v>
      </c>
      <c r="K920" s="19">
        <f t="shared" si="388"/>
        <v>274.65777672166217</v>
      </c>
    </row>
    <row r="922" spans="2:11" ht="13.5" thickBot="1" x14ac:dyDescent="0.25"/>
    <row r="923" spans="2:11" ht="28.5" customHeight="1" thickBot="1" x14ac:dyDescent="0.25">
      <c r="B923" s="135" t="s">
        <v>216</v>
      </c>
      <c r="C923" s="136"/>
      <c r="D923" s="136"/>
      <c r="E923" s="136"/>
      <c r="F923" s="136"/>
      <c r="G923" s="136"/>
      <c r="H923" s="136"/>
      <c r="I923" s="136"/>
      <c r="J923" s="136"/>
      <c r="K923" s="137"/>
    </row>
    <row r="924" spans="2:11" ht="13.5" thickBot="1" x14ac:dyDescent="0.25">
      <c r="B924" s="116" t="s">
        <v>0</v>
      </c>
      <c r="C924" s="117"/>
      <c r="D924" s="120" t="s">
        <v>13</v>
      </c>
      <c r="E924" s="121"/>
      <c r="F924" s="124" t="s">
        <v>12</v>
      </c>
      <c r="G924" s="125"/>
      <c r="H924" s="125"/>
      <c r="I924" s="125"/>
      <c r="J924" s="125"/>
      <c r="K924" s="126"/>
    </row>
    <row r="925" spans="2:11" ht="13.5" thickBot="1" x14ac:dyDescent="0.25">
      <c r="B925" s="118"/>
      <c r="C925" s="119"/>
      <c r="D925" s="122"/>
      <c r="E925" s="123"/>
      <c r="F925" s="10" t="s">
        <v>11</v>
      </c>
      <c r="G925" s="11">
        <f>2019+1</f>
        <v>2020</v>
      </c>
      <c r="H925" s="11">
        <f>+G925+1</f>
        <v>2021</v>
      </c>
      <c r="I925" s="11">
        <f t="shared" ref="I925" si="389">+H925+1</f>
        <v>2022</v>
      </c>
      <c r="J925" s="11">
        <f t="shared" ref="J925" si="390">+I925+1</f>
        <v>2023</v>
      </c>
      <c r="K925" s="12">
        <f t="shared" ref="K925" si="391">+J925+1</f>
        <v>2024</v>
      </c>
    </row>
    <row r="926" spans="2:11" ht="24" customHeight="1" thickBot="1" x14ac:dyDescent="0.25">
      <c r="B926" s="127" t="s">
        <v>1</v>
      </c>
      <c r="C926" s="129" t="s">
        <v>217</v>
      </c>
      <c r="D926" s="2" t="s">
        <v>3</v>
      </c>
      <c r="E926" s="3" t="s">
        <v>2</v>
      </c>
      <c r="F926" s="25">
        <v>69.230086112000009</v>
      </c>
      <c r="G926" s="26">
        <v>12.863171535885156</v>
      </c>
      <c r="H926" s="26">
        <v>13.01752959431578</v>
      </c>
      <c r="I926" s="26">
        <v>13.173739949447569</v>
      </c>
      <c r="J926" s="26">
        <v>13.331824828840942</v>
      </c>
      <c r="K926" s="27">
        <v>13.491806726787033</v>
      </c>
    </row>
    <row r="927" spans="2:11" ht="24" customHeight="1" thickBot="1" x14ac:dyDescent="0.25">
      <c r="B927" s="128"/>
      <c r="C927" s="130"/>
      <c r="D927" s="4" t="s">
        <v>8</v>
      </c>
      <c r="E927" s="3" t="s">
        <v>2</v>
      </c>
      <c r="F927" s="25">
        <v>69.230086112000009</v>
      </c>
      <c r="G927" s="26">
        <v>12.863171535885156</v>
      </c>
      <c r="H927" s="26">
        <v>13.01752959431578</v>
      </c>
      <c r="I927" s="26">
        <v>13.173739949447569</v>
      </c>
      <c r="J927" s="26">
        <v>13.331824828840942</v>
      </c>
      <c r="K927" s="27">
        <v>13.491806726787033</v>
      </c>
    </row>
    <row r="928" spans="2:11" ht="23.25" customHeight="1" thickBot="1" x14ac:dyDescent="0.25">
      <c r="B928" s="147" t="s">
        <v>216</v>
      </c>
      <c r="C928" s="148"/>
      <c r="D928" s="6" t="s">
        <v>3</v>
      </c>
      <c r="E928" s="16" t="s">
        <v>2</v>
      </c>
      <c r="F928" s="23">
        <f>F926</f>
        <v>69.230086112000009</v>
      </c>
      <c r="G928" s="23">
        <f t="shared" ref="G928:K929" si="392">G926</f>
        <v>12.863171535885156</v>
      </c>
      <c r="H928" s="23">
        <f t="shared" si="392"/>
        <v>13.01752959431578</v>
      </c>
      <c r="I928" s="23">
        <f t="shared" si="392"/>
        <v>13.173739949447569</v>
      </c>
      <c r="J928" s="23">
        <f t="shared" si="392"/>
        <v>13.331824828840942</v>
      </c>
      <c r="K928" s="23">
        <f t="shared" si="392"/>
        <v>13.491806726787033</v>
      </c>
    </row>
    <row r="929" spans="2:11" ht="20.25" customHeight="1" x14ac:dyDescent="0.2">
      <c r="B929" s="149"/>
      <c r="C929" s="150"/>
      <c r="D929" s="7" t="s">
        <v>5</v>
      </c>
      <c r="E929" s="17" t="s">
        <v>2</v>
      </c>
      <c r="F929" s="23">
        <f>F927</f>
        <v>69.230086112000009</v>
      </c>
      <c r="G929" s="23">
        <f t="shared" si="392"/>
        <v>12.863171535885156</v>
      </c>
      <c r="H929" s="23">
        <f t="shared" si="392"/>
        <v>13.01752959431578</v>
      </c>
      <c r="I929" s="23">
        <f t="shared" si="392"/>
        <v>13.173739949447569</v>
      </c>
      <c r="J929" s="23">
        <f t="shared" si="392"/>
        <v>13.331824828840942</v>
      </c>
      <c r="K929" s="23">
        <f t="shared" si="392"/>
        <v>13.491806726787033</v>
      </c>
    </row>
    <row r="931" spans="2:11" ht="13.5" thickBot="1" x14ac:dyDescent="0.25"/>
    <row r="932" spans="2:11" ht="13.5" thickBot="1" x14ac:dyDescent="0.25">
      <c r="B932" s="138" t="s">
        <v>94</v>
      </c>
      <c r="C932" s="139"/>
      <c r="D932" s="139"/>
      <c r="E932" s="139"/>
      <c r="F932" s="139"/>
      <c r="G932" s="139"/>
      <c r="H932" s="139"/>
      <c r="I932" s="139"/>
      <c r="J932" s="139"/>
      <c r="K932" s="140"/>
    </row>
    <row r="933" spans="2:11" ht="13.5" thickBot="1" x14ac:dyDescent="0.25">
      <c r="B933" s="116" t="s">
        <v>0</v>
      </c>
      <c r="C933" s="117"/>
      <c r="D933" s="120" t="s">
        <v>13</v>
      </c>
      <c r="E933" s="121"/>
      <c r="F933" s="124" t="s">
        <v>12</v>
      </c>
      <c r="G933" s="125"/>
      <c r="H933" s="125"/>
      <c r="I933" s="125"/>
      <c r="J933" s="125"/>
      <c r="K933" s="126"/>
    </row>
    <row r="934" spans="2:11" ht="13.5" thickBot="1" x14ac:dyDescent="0.25">
      <c r="B934" s="118"/>
      <c r="C934" s="119"/>
      <c r="D934" s="122"/>
      <c r="E934" s="123"/>
      <c r="F934" s="10" t="s">
        <v>11</v>
      </c>
      <c r="G934" s="11">
        <f>2019+1</f>
        <v>2020</v>
      </c>
      <c r="H934" s="11">
        <f>+G934+1</f>
        <v>2021</v>
      </c>
      <c r="I934" s="11">
        <f t="shared" ref="I934" si="393">+H934+1</f>
        <v>2022</v>
      </c>
      <c r="J934" s="11">
        <f t="shared" ref="J934" si="394">+I934+1</f>
        <v>2023</v>
      </c>
      <c r="K934" s="12">
        <f t="shared" ref="K934" si="395">+J934+1</f>
        <v>2024</v>
      </c>
    </row>
    <row r="935" spans="2:11" ht="23.25" customHeight="1" x14ac:dyDescent="0.2">
      <c r="B935" s="127" t="s">
        <v>1</v>
      </c>
      <c r="C935" s="157" t="s">
        <v>94</v>
      </c>
      <c r="D935" s="2" t="s">
        <v>3</v>
      </c>
      <c r="E935" s="3" t="s">
        <v>2</v>
      </c>
      <c r="F935" s="85">
        <v>4.37</v>
      </c>
      <c r="G935" s="20">
        <v>4.4217445536000008</v>
      </c>
      <c r="H935" s="20">
        <v>4.4748054882431996</v>
      </c>
      <c r="I935" s="20">
        <v>4.5285031541021183</v>
      </c>
      <c r="J935" s="20">
        <v>4.5828451919513435</v>
      </c>
      <c r="K935" s="20">
        <v>4.6378393342547604</v>
      </c>
    </row>
    <row r="936" spans="2:11" ht="24" customHeight="1" thickBot="1" x14ac:dyDescent="0.25">
      <c r="B936" s="128"/>
      <c r="C936" s="158"/>
      <c r="D936" s="4" t="s">
        <v>8</v>
      </c>
      <c r="E936" s="5" t="s">
        <v>2</v>
      </c>
      <c r="F936" s="85">
        <v>4.37</v>
      </c>
      <c r="G936" s="20">
        <v>4.4217445536000008</v>
      </c>
      <c r="H936" s="20">
        <v>4.4748054882431996</v>
      </c>
      <c r="I936" s="20">
        <v>4.5285031541021183</v>
      </c>
      <c r="J936" s="20">
        <v>4.5828451919513435</v>
      </c>
      <c r="K936" s="20">
        <v>4.6378393342547604</v>
      </c>
    </row>
    <row r="937" spans="2:11" x14ac:dyDescent="0.2">
      <c r="B937" s="131" t="s">
        <v>94</v>
      </c>
      <c r="C937" s="132"/>
      <c r="D937" s="6" t="s">
        <v>3</v>
      </c>
      <c r="E937" s="16" t="s">
        <v>2</v>
      </c>
      <c r="F937" s="42">
        <f>+F935</f>
        <v>4.37</v>
      </c>
      <c r="G937" s="18">
        <f t="shared" ref="G937:K937" si="396">+G935</f>
        <v>4.4217445536000008</v>
      </c>
      <c r="H937" s="18">
        <f t="shared" si="396"/>
        <v>4.4748054882431996</v>
      </c>
      <c r="I937" s="18">
        <f t="shared" si="396"/>
        <v>4.5285031541021183</v>
      </c>
      <c r="J937" s="18">
        <f t="shared" si="396"/>
        <v>4.5828451919513435</v>
      </c>
      <c r="K937" s="18">
        <f t="shared" si="396"/>
        <v>4.6378393342547604</v>
      </c>
    </row>
    <row r="938" spans="2:11" ht="13.5" thickBot="1" x14ac:dyDescent="0.25">
      <c r="B938" s="133"/>
      <c r="C938" s="134"/>
      <c r="D938" s="7" t="s">
        <v>5</v>
      </c>
      <c r="E938" s="17" t="s">
        <v>2</v>
      </c>
      <c r="F938" s="43">
        <f>+F936</f>
        <v>4.37</v>
      </c>
      <c r="G938" s="19">
        <f t="shared" ref="G938:K938" si="397">+G936</f>
        <v>4.4217445536000008</v>
      </c>
      <c r="H938" s="19">
        <f t="shared" si="397"/>
        <v>4.4748054882431996</v>
      </c>
      <c r="I938" s="19">
        <f t="shared" si="397"/>
        <v>4.5285031541021183</v>
      </c>
      <c r="J938" s="19">
        <f t="shared" si="397"/>
        <v>4.5828451919513435</v>
      </c>
      <c r="K938" s="19">
        <f t="shared" si="397"/>
        <v>4.6378393342547604</v>
      </c>
    </row>
    <row r="940" spans="2:11" ht="13.5" thickBot="1" x14ac:dyDescent="0.25"/>
    <row r="941" spans="2:11" ht="22.5" customHeight="1" thickBot="1" x14ac:dyDescent="0.25">
      <c r="B941" s="138" t="s">
        <v>95</v>
      </c>
      <c r="C941" s="139"/>
      <c r="D941" s="139"/>
      <c r="E941" s="139"/>
      <c r="F941" s="139"/>
      <c r="G941" s="139"/>
      <c r="H941" s="139"/>
      <c r="I941" s="139"/>
      <c r="J941" s="139"/>
      <c r="K941" s="140"/>
    </row>
    <row r="942" spans="2:11" ht="13.5" thickBot="1" x14ac:dyDescent="0.25">
      <c r="B942" s="116" t="s">
        <v>0</v>
      </c>
      <c r="C942" s="117"/>
      <c r="D942" s="120" t="s">
        <v>13</v>
      </c>
      <c r="E942" s="121"/>
      <c r="F942" s="124" t="s">
        <v>12</v>
      </c>
      <c r="G942" s="125"/>
      <c r="H942" s="125"/>
      <c r="I942" s="125"/>
      <c r="J942" s="125"/>
      <c r="K942" s="126"/>
    </row>
    <row r="943" spans="2:11" ht="20.25" customHeight="1" thickBot="1" x14ac:dyDescent="0.25">
      <c r="B943" s="118"/>
      <c r="C943" s="119"/>
      <c r="D943" s="122"/>
      <c r="E943" s="123"/>
      <c r="F943" s="10" t="s">
        <v>11</v>
      </c>
      <c r="G943" s="11">
        <f>2019+1</f>
        <v>2020</v>
      </c>
      <c r="H943" s="11">
        <f>+G943+1</f>
        <v>2021</v>
      </c>
      <c r="I943" s="11">
        <f t="shared" ref="I943" si="398">+H943+1</f>
        <v>2022</v>
      </c>
      <c r="J943" s="11">
        <f t="shared" ref="J943" si="399">+I943+1</f>
        <v>2023</v>
      </c>
      <c r="K943" s="12">
        <f t="shared" ref="K943" si="400">+J943+1</f>
        <v>2024</v>
      </c>
    </row>
    <row r="944" spans="2:11" ht="13.5" thickBot="1" x14ac:dyDescent="0.25">
      <c r="B944" s="127" t="s">
        <v>1</v>
      </c>
      <c r="C944" s="157" t="s">
        <v>95</v>
      </c>
      <c r="D944" s="2" t="s">
        <v>3</v>
      </c>
      <c r="E944" s="3" t="s">
        <v>2</v>
      </c>
      <c r="F944" s="20">
        <v>0.64759176000000007</v>
      </c>
      <c r="G944" s="20">
        <v>0.81381801600000003</v>
      </c>
      <c r="H944" s="20">
        <v>0.82358383219199993</v>
      </c>
      <c r="I944" s="20">
        <v>0.83346683817830425</v>
      </c>
      <c r="J944" s="20">
        <v>0.84346844023644374</v>
      </c>
      <c r="K944" s="20">
        <v>0.85359006151928096</v>
      </c>
    </row>
    <row r="945" spans="2:11" ht="22.5" customHeight="1" thickBot="1" x14ac:dyDescent="0.25">
      <c r="B945" s="128"/>
      <c r="C945" s="158"/>
      <c r="D945" s="4" t="s">
        <v>8</v>
      </c>
      <c r="E945" s="5" t="s">
        <v>2</v>
      </c>
      <c r="F945" s="8">
        <v>0.23570006399999996</v>
      </c>
      <c r="G945" s="21">
        <v>0.81381801600000003</v>
      </c>
      <c r="H945" s="21">
        <v>0.82358383219199993</v>
      </c>
      <c r="I945" s="21">
        <v>0.83346683817830425</v>
      </c>
      <c r="J945" s="21">
        <v>0.84346844023644374</v>
      </c>
      <c r="K945" s="22">
        <v>0.85359006151928096</v>
      </c>
    </row>
    <row r="946" spans="2:11" x14ac:dyDescent="0.2">
      <c r="B946" s="131" t="s">
        <v>95</v>
      </c>
      <c r="C946" s="132"/>
      <c r="D946" s="6" t="s">
        <v>3</v>
      </c>
      <c r="E946" s="16" t="s">
        <v>2</v>
      </c>
      <c r="F946" s="18">
        <f>+F944</f>
        <v>0.64759176000000007</v>
      </c>
      <c r="G946" s="18">
        <f t="shared" ref="G946:K946" si="401">+G944</f>
        <v>0.81381801600000003</v>
      </c>
      <c r="H946" s="18">
        <f t="shared" si="401"/>
        <v>0.82358383219199993</v>
      </c>
      <c r="I946" s="18">
        <f t="shared" si="401"/>
        <v>0.83346683817830425</v>
      </c>
      <c r="J946" s="18">
        <f t="shared" si="401"/>
        <v>0.84346844023644374</v>
      </c>
      <c r="K946" s="18">
        <f t="shared" si="401"/>
        <v>0.85359006151928096</v>
      </c>
    </row>
    <row r="947" spans="2:11" ht="13.5" thickBot="1" x14ac:dyDescent="0.25">
      <c r="B947" s="133"/>
      <c r="C947" s="134"/>
      <c r="D947" s="7" t="s">
        <v>5</v>
      </c>
      <c r="E947" s="17" t="s">
        <v>2</v>
      </c>
      <c r="F947" s="19">
        <f>+F945</f>
        <v>0.23570006399999996</v>
      </c>
      <c r="G947" s="19">
        <f t="shared" ref="G947:K947" si="402">+G945</f>
        <v>0.81381801600000003</v>
      </c>
      <c r="H947" s="19">
        <f t="shared" si="402"/>
        <v>0.82358383219199993</v>
      </c>
      <c r="I947" s="19">
        <f t="shared" si="402"/>
        <v>0.83346683817830425</v>
      </c>
      <c r="J947" s="19">
        <f t="shared" si="402"/>
        <v>0.84346844023644374</v>
      </c>
      <c r="K947" s="19">
        <f t="shared" si="402"/>
        <v>0.85359006151928096</v>
      </c>
    </row>
    <row r="949" spans="2:11" ht="13.5" thickBot="1" x14ac:dyDescent="0.25"/>
    <row r="950" spans="2:11" ht="13.5" thickBot="1" x14ac:dyDescent="0.25">
      <c r="B950" s="113" t="s">
        <v>218</v>
      </c>
      <c r="C950" s="114"/>
      <c r="D950" s="114"/>
      <c r="E950" s="114"/>
      <c r="F950" s="114"/>
      <c r="G950" s="114"/>
      <c r="H950" s="114"/>
      <c r="I950" s="114"/>
      <c r="J950" s="114"/>
      <c r="K950" s="115"/>
    </row>
    <row r="951" spans="2:11" ht="13.5" thickBot="1" x14ac:dyDescent="0.25">
      <c r="B951" s="116" t="s">
        <v>0</v>
      </c>
      <c r="C951" s="117"/>
      <c r="D951" s="120" t="s">
        <v>13</v>
      </c>
      <c r="E951" s="121"/>
      <c r="F951" s="124" t="s">
        <v>12</v>
      </c>
      <c r="G951" s="125"/>
      <c r="H951" s="125"/>
      <c r="I951" s="125"/>
      <c r="J951" s="125"/>
      <c r="K951" s="126"/>
    </row>
    <row r="952" spans="2:11" ht="13.5" thickBot="1" x14ac:dyDescent="0.25">
      <c r="B952" s="118"/>
      <c r="C952" s="119"/>
      <c r="D952" s="122"/>
      <c r="E952" s="123"/>
      <c r="F952" s="10" t="s">
        <v>11</v>
      </c>
      <c r="G952" s="11">
        <f>2019+1</f>
        <v>2020</v>
      </c>
      <c r="H952" s="11">
        <f>+G952+1</f>
        <v>2021</v>
      </c>
      <c r="I952" s="11">
        <f t="shared" ref="I952" si="403">+H952+1</f>
        <v>2022</v>
      </c>
      <c r="J952" s="11">
        <f t="shared" ref="J952" si="404">+I952+1</f>
        <v>2023</v>
      </c>
      <c r="K952" s="12">
        <f t="shared" ref="K952" si="405">+J952+1</f>
        <v>2024</v>
      </c>
    </row>
    <row r="953" spans="2:11" ht="25.5" customHeight="1" x14ac:dyDescent="0.2">
      <c r="B953" s="127" t="s">
        <v>1</v>
      </c>
      <c r="C953" s="157" t="s">
        <v>219</v>
      </c>
      <c r="D953" s="2" t="s">
        <v>3</v>
      </c>
      <c r="E953" s="3" t="s">
        <v>2</v>
      </c>
      <c r="F953" s="20">
        <f>+F946+F937+F928</f>
        <v>74.247677872000011</v>
      </c>
      <c r="G953" s="20">
        <f>+G946+G937+G928</f>
        <v>18.098734105485157</v>
      </c>
      <c r="H953" s="20">
        <f>+H946+H937+H928</f>
        <v>18.315918914750981</v>
      </c>
      <c r="I953" s="20">
        <f>+I946+I937+I928</f>
        <v>18.53570994172799</v>
      </c>
      <c r="J953" s="20">
        <f t="shared" ref="G953:K954" si="406">+J946+J937+J928</f>
        <v>18.758138461028729</v>
      </c>
      <c r="K953" s="20">
        <f t="shared" si="406"/>
        <v>18.983236122561074</v>
      </c>
    </row>
    <row r="954" spans="2:11" ht="31.5" customHeight="1" thickBot="1" x14ac:dyDescent="0.25">
      <c r="B954" s="128"/>
      <c r="C954" s="158"/>
      <c r="D954" s="4" t="s">
        <v>8</v>
      </c>
      <c r="E954" s="5" t="s">
        <v>2</v>
      </c>
      <c r="F954" s="20">
        <f>+F947+F938+F929</f>
        <v>73.835786176000013</v>
      </c>
      <c r="G954" s="20">
        <f t="shared" si="406"/>
        <v>18.098734105485157</v>
      </c>
      <c r="H954" s="20">
        <f t="shared" si="406"/>
        <v>18.315918914750981</v>
      </c>
      <c r="I954" s="20">
        <f t="shared" si="406"/>
        <v>18.53570994172799</v>
      </c>
      <c r="J954" s="20">
        <f t="shared" si="406"/>
        <v>18.758138461028729</v>
      </c>
      <c r="K954" s="20">
        <f t="shared" si="406"/>
        <v>18.983236122561074</v>
      </c>
    </row>
    <row r="955" spans="2:11" x14ac:dyDescent="0.2">
      <c r="B955" s="131" t="s">
        <v>218</v>
      </c>
      <c r="C955" s="132"/>
      <c r="D955" s="6" t="s">
        <v>3</v>
      </c>
      <c r="E955" s="16" t="s">
        <v>2</v>
      </c>
      <c r="F955" s="18">
        <f>+F953</f>
        <v>74.247677872000011</v>
      </c>
      <c r="G955" s="18">
        <f t="shared" ref="G955:K955" si="407">+G953</f>
        <v>18.098734105485157</v>
      </c>
      <c r="H955" s="18">
        <f t="shared" si="407"/>
        <v>18.315918914750981</v>
      </c>
      <c r="I955" s="18">
        <f t="shared" si="407"/>
        <v>18.53570994172799</v>
      </c>
      <c r="J955" s="18">
        <f t="shared" si="407"/>
        <v>18.758138461028729</v>
      </c>
      <c r="K955" s="18">
        <f t="shared" si="407"/>
        <v>18.983236122561074</v>
      </c>
    </row>
    <row r="956" spans="2:11" ht="13.5" thickBot="1" x14ac:dyDescent="0.25">
      <c r="B956" s="133"/>
      <c r="C956" s="134"/>
      <c r="D956" s="7" t="s">
        <v>5</v>
      </c>
      <c r="E956" s="17" t="s">
        <v>2</v>
      </c>
      <c r="F956" s="19">
        <f>+F954</f>
        <v>73.835786176000013</v>
      </c>
      <c r="G956" s="19">
        <f t="shared" ref="G956:K956" si="408">+G954</f>
        <v>18.098734105485157</v>
      </c>
      <c r="H956" s="19">
        <f t="shared" si="408"/>
        <v>18.315918914750981</v>
      </c>
      <c r="I956" s="19">
        <f t="shared" si="408"/>
        <v>18.53570994172799</v>
      </c>
      <c r="J956" s="19">
        <f t="shared" si="408"/>
        <v>18.758138461028729</v>
      </c>
      <c r="K956" s="19">
        <f t="shared" si="408"/>
        <v>18.983236122561074</v>
      </c>
    </row>
    <row r="959" spans="2:11" ht="13.5" thickBot="1" x14ac:dyDescent="0.25">
      <c r="B959" s="138" t="s">
        <v>220</v>
      </c>
      <c r="C959" s="139"/>
      <c r="D959" s="139"/>
      <c r="E959" s="139"/>
      <c r="F959" s="139"/>
      <c r="G959" s="139"/>
      <c r="H959" s="139"/>
      <c r="I959" s="139"/>
      <c r="J959" s="139"/>
      <c r="K959" s="140"/>
    </row>
    <row r="960" spans="2:11" ht="13.5" thickBot="1" x14ac:dyDescent="0.25">
      <c r="B960" s="116" t="s">
        <v>0</v>
      </c>
      <c r="C960" s="117"/>
      <c r="D960" s="120" t="s">
        <v>13</v>
      </c>
      <c r="E960" s="121"/>
      <c r="F960" s="124" t="s">
        <v>12</v>
      </c>
      <c r="G960" s="125"/>
      <c r="H960" s="125"/>
      <c r="I960" s="125"/>
      <c r="J960" s="125"/>
      <c r="K960" s="126"/>
    </row>
    <row r="961" spans="2:11" ht="13.5" thickBot="1" x14ac:dyDescent="0.25">
      <c r="B961" s="118"/>
      <c r="C961" s="119"/>
      <c r="D961" s="122"/>
      <c r="E961" s="123"/>
      <c r="F961" s="10" t="s">
        <v>11</v>
      </c>
      <c r="G961" s="11">
        <f>2019+1</f>
        <v>2020</v>
      </c>
      <c r="H961" s="11">
        <f>+G961+1</f>
        <v>2021</v>
      </c>
      <c r="I961" s="11">
        <f t="shared" ref="I961" si="409">+H961+1</f>
        <v>2022</v>
      </c>
      <c r="J961" s="11">
        <f t="shared" ref="J961" si="410">+I961+1</f>
        <v>2023</v>
      </c>
      <c r="K961" s="12">
        <f t="shared" ref="K961" si="411">+J961+1</f>
        <v>2024</v>
      </c>
    </row>
    <row r="962" spans="2:11" ht="13.5" thickBot="1" x14ac:dyDescent="0.25">
      <c r="B962" s="127" t="s">
        <v>1</v>
      </c>
      <c r="C962" s="157" t="s">
        <v>221</v>
      </c>
      <c r="D962" s="2" t="s">
        <v>3</v>
      </c>
      <c r="E962" s="3" t="s">
        <v>2</v>
      </c>
      <c r="F962" s="30">
        <v>11160.424714102901</v>
      </c>
      <c r="G962" s="30">
        <v>11077.224477039665</v>
      </c>
      <c r="H962" s="30">
        <v>11136.718524173672</v>
      </c>
      <c r="I962" s="30">
        <v>11254.105428107219</v>
      </c>
      <c r="J962" s="30">
        <v>11166.33951303488</v>
      </c>
      <c r="K962" s="30">
        <v>11132.966515995737</v>
      </c>
    </row>
    <row r="963" spans="2:11" ht="13.5" thickBot="1" x14ac:dyDescent="0.25">
      <c r="B963" s="128"/>
      <c r="C963" s="158"/>
      <c r="D963" s="4" t="s">
        <v>8</v>
      </c>
      <c r="E963" s="5" t="s">
        <v>2</v>
      </c>
      <c r="F963" s="31">
        <v>11160.424714102866</v>
      </c>
      <c r="G963" s="32">
        <v>11077.224477039665</v>
      </c>
      <c r="H963" s="32">
        <v>11136.718524173672</v>
      </c>
      <c r="I963" s="32">
        <v>11254.105428107219</v>
      </c>
      <c r="J963" s="32">
        <v>11166.33951303488</v>
      </c>
      <c r="K963" s="33">
        <v>11132.966515995737</v>
      </c>
    </row>
    <row r="964" spans="2:11" x14ac:dyDescent="0.2">
      <c r="B964" s="131" t="s">
        <v>220</v>
      </c>
      <c r="C964" s="132"/>
      <c r="D964" s="6" t="s">
        <v>3</v>
      </c>
      <c r="E964" s="16" t="s">
        <v>2</v>
      </c>
      <c r="F964" s="34">
        <f>+F962</f>
        <v>11160.424714102901</v>
      </c>
      <c r="G964" s="34">
        <f t="shared" ref="G964:K964" si="412">+G962</f>
        <v>11077.224477039665</v>
      </c>
      <c r="H964" s="34">
        <f t="shared" si="412"/>
        <v>11136.718524173672</v>
      </c>
      <c r="I964" s="34">
        <f t="shared" si="412"/>
        <v>11254.105428107219</v>
      </c>
      <c r="J964" s="34">
        <f t="shared" si="412"/>
        <v>11166.33951303488</v>
      </c>
      <c r="K964" s="34">
        <f t="shared" si="412"/>
        <v>11132.966515995737</v>
      </c>
    </row>
    <row r="965" spans="2:11" ht="13.5" thickBot="1" x14ac:dyDescent="0.25">
      <c r="B965" s="133"/>
      <c r="C965" s="134"/>
      <c r="D965" s="7" t="s">
        <v>5</v>
      </c>
      <c r="E965" s="17" t="s">
        <v>2</v>
      </c>
      <c r="F965" s="35">
        <f>+F963</f>
        <v>11160.424714102866</v>
      </c>
      <c r="G965" s="35">
        <f t="shared" ref="G965:K965" si="413">+G963</f>
        <v>11077.224477039665</v>
      </c>
      <c r="H965" s="35">
        <f t="shared" si="413"/>
        <v>11136.718524173672</v>
      </c>
      <c r="I965" s="35">
        <f t="shared" si="413"/>
        <v>11254.105428107219</v>
      </c>
      <c r="J965" s="35">
        <f t="shared" si="413"/>
        <v>11166.33951303488</v>
      </c>
      <c r="K965" s="35">
        <f t="shared" si="413"/>
        <v>11132.966515995737</v>
      </c>
    </row>
  </sheetData>
  <mergeCells count="798">
    <mergeCell ref="B307:C308"/>
    <mergeCell ref="B316:C317"/>
    <mergeCell ref="B594:B595"/>
    <mergeCell ref="C594:C595"/>
    <mergeCell ref="B596:B597"/>
    <mergeCell ref="C596:C597"/>
    <mergeCell ref="B598:B599"/>
    <mergeCell ref="C598:C599"/>
    <mergeCell ref="B600:B601"/>
    <mergeCell ref="C600:C601"/>
    <mergeCell ref="B503:C504"/>
    <mergeCell ref="B506:K506"/>
    <mergeCell ref="B507:C508"/>
    <mergeCell ref="D507:E508"/>
    <mergeCell ref="F507:K507"/>
    <mergeCell ref="B509:B510"/>
    <mergeCell ref="C509:C510"/>
    <mergeCell ref="B511:C512"/>
    <mergeCell ref="B514:K514"/>
    <mergeCell ref="B338:C339"/>
    <mergeCell ref="B327:C328"/>
    <mergeCell ref="B331:K331"/>
    <mergeCell ref="B332:C333"/>
    <mergeCell ref="D332:E333"/>
    <mergeCell ref="B515:C516"/>
    <mergeCell ref="D515:E516"/>
    <mergeCell ref="F515:K515"/>
    <mergeCell ref="B519:C520"/>
    <mergeCell ref="B517:C518"/>
    <mergeCell ref="B557:B558"/>
    <mergeCell ref="C557:C558"/>
    <mergeCell ref="B544:B545"/>
    <mergeCell ref="C544:C545"/>
    <mergeCell ref="B546:B547"/>
    <mergeCell ref="C546:C547"/>
    <mergeCell ref="B535:C536"/>
    <mergeCell ref="B539:K539"/>
    <mergeCell ref="B540:C541"/>
    <mergeCell ref="D540:E541"/>
    <mergeCell ref="F540:K540"/>
    <mergeCell ref="B542:B543"/>
    <mergeCell ref="C542:C543"/>
    <mergeCell ref="B45:B46"/>
    <mergeCell ref="C45:C46"/>
    <mergeCell ref="B47:B48"/>
    <mergeCell ref="C47:C48"/>
    <mergeCell ref="B49:B50"/>
    <mergeCell ref="C49:C50"/>
    <mergeCell ref="B51:C52"/>
    <mergeCell ref="B490:K490"/>
    <mergeCell ref="B491:C492"/>
    <mergeCell ref="D491:E492"/>
    <mergeCell ref="F491:K491"/>
    <mergeCell ref="B300:C301"/>
    <mergeCell ref="B304:K304"/>
    <mergeCell ref="B305:C306"/>
    <mergeCell ref="D305:E306"/>
    <mergeCell ref="F305:K305"/>
    <mergeCell ref="B309:C310"/>
    <mergeCell ref="B296:B297"/>
    <mergeCell ref="C296:C297"/>
    <mergeCell ref="B298:B299"/>
    <mergeCell ref="C298:C299"/>
    <mergeCell ref="B287:B288"/>
    <mergeCell ref="C287:C288"/>
    <mergeCell ref="B289:C290"/>
    <mergeCell ref="F41:K41"/>
    <mergeCell ref="B43:B44"/>
    <mergeCell ref="C43:C44"/>
    <mergeCell ref="B28:K28"/>
    <mergeCell ref="B29:C30"/>
    <mergeCell ref="D29:E30"/>
    <mergeCell ref="F29:K29"/>
    <mergeCell ref="B31:B32"/>
    <mergeCell ref="C31:C32"/>
    <mergeCell ref="B34:K34"/>
    <mergeCell ref="B35:C36"/>
    <mergeCell ref="D35:E36"/>
    <mergeCell ref="F35:K35"/>
    <mergeCell ref="B293:K293"/>
    <mergeCell ref="B294:C295"/>
    <mergeCell ref="D294:E295"/>
    <mergeCell ref="F294:K294"/>
    <mergeCell ref="B280:C281"/>
    <mergeCell ref="B284:K284"/>
    <mergeCell ref="B285:C286"/>
    <mergeCell ref="D285:E286"/>
    <mergeCell ref="F285:K285"/>
    <mergeCell ref="B271:C272"/>
    <mergeCell ref="B269:B270"/>
    <mergeCell ref="C269:C270"/>
    <mergeCell ref="B275:K275"/>
    <mergeCell ref="B276:C277"/>
    <mergeCell ref="D276:E277"/>
    <mergeCell ref="F276:K276"/>
    <mergeCell ref="B278:B279"/>
    <mergeCell ref="C278:C279"/>
    <mergeCell ref="B260:B261"/>
    <mergeCell ref="C260:C261"/>
    <mergeCell ref="B262:C263"/>
    <mergeCell ref="B266:K266"/>
    <mergeCell ref="B267:C268"/>
    <mergeCell ref="D267:E268"/>
    <mergeCell ref="F267:K267"/>
    <mergeCell ref="B253:C254"/>
    <mergeCell ref="B257:K257"/>
    <mergeCell ref="B258:C259"/>
    <mergeCell ref="D258:E259"/>
    <mergeCell ref="F258:K258"/>
    <mergeCell ref="B248:K248"/>
    <mergeCell ref="B249:C250"/>
    <mergeCell ref="D249:E250"/>
    <mergeCell ref="F249:K249"/>
    <mergeCell ref="B251:B252"/>
    <mergeCell ref="C251:C252"/>
    <mergeCell ref="B235:C236"/>
    <mergeCell ref="B239:K239"/>
    <mergeCell ref="B240:C241"/>
    <mergeCell ref="D240:E241"/>
    <mergeCell ref="F240:K240"/>
    <mergeCell ref="B242:B243"/>
    <mergeCell ref="C242:C243"/>
    <mergeCell ref="B244:C245"/>
    <mergeCell ref="B229:B230"/>
    <mergeCell ref="C229:C230"/>
    <mergeCell ref="B231:B232"/>
    <mergeCell ref="C231:C232"/>
    <mergeCell ref="B233:B234"/>
    <mergeCell ref="C233:C234"/>
    <mergeCell ref="B224:K224"/>
    <mergeCell ref="B225:C226"/>
    <mergeCell ref="D225:E226"/>
    <mergeCell ref="F225:K225"/>
    <mergeCell ref="B227:B228"/>
    <mergeCell ref="C227:C228"/>
    <mergeCell ref="B220:C221"/>
    <mergeCell ref="B216:B217"/>
    <mergeCell ref="C216:C217"/>
    <mergeCell ref="B218:B219"/>
    <mergeCell ref="C218:C219"/>
    <mergeCell ref="B211:K211"/>
    <mergeCell ref="B212:C213"/>
    <mergeCell ref="D212:E213"/>
    <mergeCell ref="F212:K212"/>
    <mergeCell ref="B214:B215"/>
    <mergeCell ref="C214:C215"/>
    <mergeCell ref="C162:C163"/>
    <mergeCell ref="B164:C165"/>
    <mergeCell ref="B207:C208"/>
    <mergeCell ref="B193:B194"/>
    <mergeCell ref="C193:C194"/>
    <mergeCell ref="B195:B196"/>
    <mergeCell ref="C195:C196"/>
    <mergeCell ref="B197:B198"/>
    <mergeCell ref="C197:C198"/>
    <mergeCell ref="B199:B200"/>
    <mergeCell ref="C199:C200"/>
    <mergeCell ref="B203:B204"/>
    <mergeCell ref="C203:C204"/>
    <mergeCell ref="B205:B206"/>
    <mergeCell ref="C205:C206"/>
    <mergeCell ref="C201:C202"/>
    <mergeCell ref="B180:B181"/>
    <mergeCell ref="C180:C181"/>
    <mergeCell ref="B182:C183"/>
    <mergeCell ref="B186:K186"/>
    <mergeCell ref="B187:C188"/>
    <mergeCell ref="D187:E188"/>
    <mergeCell ref="F187:K187"/>
    <mergeCell ref="B171:B172"/>
    <mergeCell ref="C171:C172"/>
    <mergeCell ref="B173:C174"/>
    <mergeCell ref="B177:K177"/>
    <mergeCell ref="B178:C179"/>
    <mergeCell ref="D178:E179"/>
    <mergeCell ref="F178:K178"/>
    <mergeCell ref="B103:C104"/>
    <mergeCell ref="D103:E104"/>
    <mergeCell ref="F103:K103"/>
    <mergeCell ref="B105:B106"/>
    <mergeCell ref="B168:K168"/>
    <mergeCell ref="B169:C170"/>
    <mergeCell ref="D169:E170"/>
    <mergeCell ref="F169:K169"/>
    <mergeCell ref="B151:B152"/>
    <mergeCell ref="C151:C152"/>
    <mergeCell ref="B155:C156"/>
    <mergeCell ref="B159:K159"/>
    <mergeCell ref="B160:C161"/>
    <mergeCell ref="D160:E161"/>
    <mergeCell ref="F160:K160"/>
    <mergeCell ref="B153:B154"/>
    <mergeCell ref="C153:C154"/>
    <mergeCell ref="C122:C123"/>
    <mergeCell ref="B128:C129"/>
    <mergeCell ref="B148:K148"/>
    <mergeCell ref="B149:C150"/>
    <mergeCell ref="D149:E150"/>
    <mergeCell ref="F149:K149"/>
    <mergeCell ref="B162:B163"/>
    <mergeCell ref="B21:B22"/>
    <mergeCell ref="C21:C22"/>
    <mergeCell ref="B5:K5"/>
    <mergeCell ref="B6:C7"/>
    <mergeCell ref="D6:E7"/>
    <mergeCell ref="F6:K6"/>
    <mergeCell ref="B8:B9"/>
    <mergeCell ref="C8:C9"/>
    <mergeCell ref="B10:C11"/>
    <mergeCell ref="B14:K14"/>
    <mergeCell ref="B15:C16"/>
    <mergeCell ref="B17:B18"/>
    <mergeCell ref="C17:C18"/>
    <mergeCell ref="B19:B20"/>
    <mergeCell ref="C19:C20"/>
    <mergeCell ref="F15:K15"/>
    <mergeCell ref="D15:E16"/>
    <mergeCell ref="B23:B24"/>
    <mergeCell ref="C23:C24"/>
    <mergeCell ref="B71:B72"/>
    <mergeCell ref="C71:C72"/>
    <mergeCell ref="B73:C74"/>
    <mergeCell ref="B62:C63"/>
    <mergeCell ref="B55:K55"/>
    <mergeCell ref="B56:C57"/>
    <mergeCell ref="D56:E57"/>
    <mergeCell ref="F56:K56"/>
    <mergeCell ref="B66:K66"/>
    <mergeCell ref="B67:C68"/>
    <mergeCell ref="D67:E68"/>
    <mergeCell ref="F67:K67"/>
    <mergeCell ref="B69:B70"/>
    <mergeCell ref="C69:C70"/>
    <mergeCell ref="B58:B59"/>
    <mergeCell ref="C58:C59"/>
    <mergeCell ref="B60:B61"/>
    <mergeCell ref="C60:C61"/>
    <mergeCell ref="B25:C26"/>
    <mergeCell ref="B37:C38"/>
    <mergeCell ref="B40:K40"/>
    <mergeCell ref="B41:C42"/>
    <mergeCell ref="D41:E42"/>
    <mergeCell ref="B113:B114"/>
    <mergeCell ref="C113:C114"/>
    <mergeCell ref="B115:C116"/>
    <mergeCell ref="B119:K119"/>
    <mergeCell ref="B120:C121"/>
    <mergeCell ref="D120:E121"/>
    <mergeCell ref="F120:K120"/>
    <mergeCell ref="B124:B125"/>
    <mergeCell ref="C124:C125"/>
    <mergeCell ref="B126:B127"/>
    <mergeCell ref="C126:C127"/>
    <mergeCell ref="B318:C319"/>
    <mergeCell ref="B322:K322"/>
    <mergeCell ref="B323:C324"/>
    <mergeCell ref="D323:E324"/>
    <mergeCell ref="F323:K323"/>
    <mergeCell ref="B313:K313"/>
    <mergeCell ref="B314:C315"/>
    <mergeCell ref="D314:E315"/>
    <mergeCell ref="F314:K314"/>
    <mergeCell ref="B131:K131"/>
    <mergeCell ref="B132:C133"/>
    <mergeCell ref="D132:E133"/>
    <mergeCell ref="F132:K132"/>
    <mergeCell ref="B134:B135"/>
    <mergeCell ref="C134:C135"/>
    <mergeCell ref="B189:B190"/>
    <mergeCell ref="C189:C190"/>
    <mergeCell ref="B191:B192"/>
    <mergeCell ref="C191:C192"/>
    <mergeCell ref="B201:B202"/>
    <mergeCell ref="B142:B143"/>
    <mergeCell ref="C142:C143"/>
    <mergeCell ref="F332:K332"/>
    <mergeCell ref="B334:B335"/>
    <mergeCell ref="C334:C335"/>
    <mergeCell ref="B336:B337"/>
    <mergeCell ref="C336:C337"/>
    <mergeCell ref="B351:C352"/>
    <mergeCell ref="B355:K355"/>
    <mergeCell ref="B356:C357"/>
    <mergeCell ref="D356:E357"/>
    <mergeCell ref="F356:K356"/>
    <mergeCell ref="B358:B359"/>
    <mergeCell ref="C358:C359"/>
    <mergeCell ref="B342:K342"/>
    <mergeCell ref="B343:C344"/>
    <mergeCell ref="D343:E344"/>
    <mergeCell ref="F343:K343"/>
    <mergeCell ref="B345:B346"/>
    <mergeCell ref="C345:C346"/>
    <mergeCell ref="B347:B348"/>
    <mergeCell ref="C347:C348"/>
    <mergeCell ref="B349:B350"/>
    <mergeCell ref="C349:C350"/>
    <mergeCell ref="B374:C375"/>
    <mergeCell ref="D374:E375"/>
    <mergeCell ref="F374:K374"/>
    <mergeCell ref="B376:B377"/>
    <mergeCell ref="C376:C377"/>
    <mergeCell ref="B360:C361"/>
    <mergeCell ref="B364:K364"/>
    <mergeCell ref="B365:C366"/>
    <mergeCell ref="D365:E366"/>
    <mergeCell ref="F365:K365"/>
    <mergeCell ref="B367:B368"/>
    <mergeCell ref="C367:C368"/>
    <mergeCell ref="B369:C370"/>
    <mergeCell ref="B373:K373"/>
    <mergeCell ref="B378:B379"/>
    <mergeCell ref="C378:C379"/>
    <mergeCell ref="B380:B381"/>
    <mergeCell ref="C380:C381"/>
    <mergeCell ref="B382:B383"/>
    <mergeCell ref="C382:C383"/>
    <mergeCell ref="B422:B423"/>
    <mergeCell ref="C422:C423"/>
    <mergeCell ref="B384:B385"/>
    <mergeCell ref="C384:C385"/>
    <mergeCell ref="B386:B387"/>
    <mergeCell ref="C386:C387"/>
    <mergeCell ref="B388:B389"/>
    <mergeCell ref="C388:C389"/>
    <mergeCell ref="B390:B391"/>
    <mergeCell ref="C390:C391"/>
    <mergeCell ref="B392:B393"/>
    <mergeCell ref="C392:C393"/>
    <mergeCell ref="B394:B395"/>
    <mergeCell ref="C394:C395"/>
    <mergeCell ref="B396:B397"/>
    <mergeCell ref="C396:C397"/>
    <mergeCell ref="B398:B399"/>
    <mergeCell ref="C398:C399"/>
    <mergeCell ref="B400:B401"/>
    <mergeCell ref="C400:C401"/>
    <mergeCell ref="B402:B403"/>
    <mergeCell ref="C402:C403"/>
    <mergeCell ref="B404:B405"/>
    <mergeCell ref="C404:C405"/>
    <mergeCell ref="B406:B407"/>
    <mergeCell ref="C406:C407"/>
    <mergeCell ref="B408:B409"/>
    <mergeCell ref="C408:C409"/>
    <mergeCell ref="B410:B411"/>
    <mergeCell ref="C410:C411"/>
    <mergeCell ref="B412:B413"/>
    <mergeCell ref="C412:C413"/>
    <mergeCell ref="B414:B415"/>
    <mergeCell ref="C414:C415"/>
    <mergeCell ref="B416:B417"/>
    <mergeCell ref="C416:C417"/>
    <mergeCell ref="B418:B419"/>
    <mergeCell ref="C418:C419"/>
    <mergeCell ref="B420:B421"/>
    <mergeCell ref="C420:C421"/>
    <mergeCell ref="B428:K428"/>
    <mergeCell ref="B429:C430"/>
    <mergeCell ref="D429:E430"/>
    <mergeCell ref="F429:K429"/>
    <mergeCell ref="B431:B432"/>
    <mergeCell ref="C431:C432"/>
    <mergeCell ref="B424:C425"/>
    <mergeCell ref="B444:C445"/>
    <mergeCell ref="B448:K448"/>
    <mergeCell ref="B449:C450"/>
    <mergeCell ref="D449:E450"/>
    <mergeCell ref="F449:K449"/>
    <mergeCell ref="B451:B452"/>
    <mergeCell ref="C451:C452"/>
    <mergeCell ref="B433:C434"/>
    <mergeCell ref="B437:K437"/>
    <mergeCell ref="B438:C439"/>
    <mergeCell ref="D438:E439"/>
    <mergeCell ref="F438:K438"/>
    <mergeCell ref="B440:B441"/>
    <mergeCell ref="C440:C441"/>
    <mergeCell ref="B442:B443"/>
    <mergeCell ref="C442:C443"/>
    <mergeCell ref="B473:K473"/>
    <mergeCell ref="B453:C454"/>
    <mergeCell ref="B457:K457"/>
    <mergeCell ref="B458:C459"/>
    <mergeCell ref="D458:E459"/>
    <mergeCell ref="F458:K458"/>
    <mergeCell ref="B460:B461"/>
    <mergeCell ref="C460:C461"/>
    <mergeCell ref="B462:C463"/>
    <mergeCell ref="B465:K465"/>
    <mergeCell ref="B466:C467"/>
    <mergeCell ref="D466:E467"/>
    <mergeCell ref="F466:K466"/>
    <mergeCell ref="B468:B469"/>
    <mergeCell ref="C468:C469"/>
    <mergeCell ref="B470:C471"/>
    <mergeCell ref="B474:C475"/>
    <mergeCell ref="D474:E475"/>
    <mergeCell ref="F474:K474"/>
    <mergeCell ref="B478:C479"/>
    <mergeCell ref="B482:K482"/>
    <mergeCell ref="B483:C484"/>
    <mergeCell ref="D483:E484"/>
    <mergeCell ref="F483:K483"/>
    <mergeCell ref="B476:C477"/>
    <mergeCell ref="B485:B486"/>
    <mergeCell ref="C485:C486"/>
    <mergeCell ref="B487:C488"/>
    <mergeCell ref="B533:B534"/>
    <mergeCell ref="C533:C534"/>
    <mergeCell ref="B524:K524"/>
    <mergeCell ref="B525:C526"/>
    <mergeCell ref="D525:E526"/>
    <mergeCell ref="F525:K525"/>
    <mergeCell ref="B527:B528"/>
    <mergeCell ref="C527:C528"/>
    <mergeCell ref="B529:B530"/>
    <mergeCell ref="C529:C530"/>
    <mergeCell ref="B531:B532"/>
    <mergeCell ref="C531:C532"/>
    <mergeCell ref="B493:B494"/>
    <mergeCell ref="C493:C494"/>
    <mergeCell ref="B495:C496"/>
    <mergeCell ref="B498:K498"/>
    <mergeCell ref="B499:C500"/>
    <mergeCell ref="D499:E500"/>
    <mergeCell ref="F499:K499"/>
    <mergeCell ref="B501:B502"/>
    <mergeCell ref="C501:C502"/>
    <mergeCell ref="F566:K566"/>
    <mergeCell ref="B568:B569"/>
    <mergeCell ref="C568:C569"/>
    <mergeCell ref="B548:C549"/>
    <mergeCell ref="B552:K552"/>
    <mergeCell ref="B553:C554"/>
    <mergeCell ref="D553:E554"/>
    <mergeCell ref="F553:K553"/>
    <mergeCell ref="B555:B556"/>
    <mergeCell ref="C555:C556"/>
    <mergeCell ref="B559:B560"/>
    <mergeCell ref="C559:C560"/>
    <mergeCell ref="B561:C562"/>
    <mergeCell ref="B565:K565"/>
    <mergeCell ref="B566:C567"/>
    <mergeCell ref="D566:E567"/>
    <mergeCell ref="B570:B571"/>
    <mergeCell ref="C570:C571"/>
    <mergeCell ref="B576:C577"/>
    <mergeCell ref="B572:B573"/>
    <mergeCell ref="C572:C573"/>
    <mergeCell ref="B574:B575"/>
    <mergeCell ref="C574:C575"/>
    <mergeCell ref="B591:K591"/>
    <mergeCell ref="B592:C593"/>
    <mergeCell ref="D592:E593"/>
    <mergeCell ref="F592:K592"/>
    <mergeCell ref="B588:B589"/>
    <mergeCell ref="C588:C589"/>
    <mergeCell ref="B579:K579"/>
    <mergeCell ref="B580:C581"/>
    <mergeCell ref="D580:E581"/>
    <mergeCell ref="F580:K580"/>
    <mergeCell ref="B582:B583"/>
    <mergeCell ref="C582:C583"/>
    <mergeCell ref="B585:K585"/>
    <mergeCell ref="B586:C587"/>
    <mergeCell ref="D586:E587"/>
    <mergeCell ref="F586:K586"/>
    <mergeCell ref="B606:C607"/>
    <mergeCell ref="B602:B603"/>
    <mergeCell ref="C602:C603"/>
    <mergeCell ref="B610:K610"/>
    <mergeCell ref="B611:C612"/>
    <mergeCell ref="D611:E612"/>
    <mergeCell ref="F611:K611"/>
    <mergeCell ref="B619:C620"/>
    <mergeCell ref="B623:K623"/>
    <mergeCell ref="B604:B605"/>
    <mergeCell ref="C604:C605"/>
    <mergeCell ref="B624:C625"/>
    <mergeCell ref="D624:E625"/>
    <mergeCell ref="F624:K624"/>
    <mergeCell ref="B626:B627"/>
    <mergeCell ref="C626:C627"/>
    <mergeCell ref="B613:B614"/>
    <mergeCell ref="C613:C614"/>
    <mergeCell ref="B615:B616"/>
    <mergeCell ref="C615:C616"/>
    <mergeCell ref="B617:B618"/>
    <mergeCell ref="C617:C618"/>
    <mergeCell ref="B628:C629"/>
    <mergeCell ref="B632:K632"/>
    <mergeCell ref="B633:C634"/>
    <mergeCell ref="D633:E634"/>
    <mergeCell ref="F633:K633"/>
    <mergeCell ref="B635:B636"/>
    <mergeCell ref="C635:C636"/>
    <mergeCell ref="B637:C638"/>
    <mergeCell ref="B641:K641"/>
    <mergeCell ref="B642:C643"/>
    <mergeCell ref="D642:E643"/>
    <mergeCell ref="F642:K642"/>
    <mergeCell ref="B644:B645"/>
    <mergeCell ref="C644:C645"/>
    <mergeCell ref="B646:C647"/>
    <mergeCell ref="B650:K650"/>
    <mergeCell ref="B651:C652"/>
    <mergeCell ref="D651:E652"/>
    <mergeCell ref="F651:K651"/>
    <mergeCell ref="B653:B654"/>
    <mergeCell ref="C653:C654"/>
    <mergeCell ref="B655:C656"/>
    <mergeCell ref="B659:K659"/>
    <mergeCell ref="B660:C661"/>
    <mergeCell ref="D660:E661"/>
    <mergeCell ref="F660:K660"/>
    <mergeCell ref="B662:B663"/>
    <mergeCell ref="C662:C663"/>
    <mergeCell ref="B664:C665"/>
    <mergeCell ref="B668:K668"/>
    <mergeCell ref="B669:C670"/>
    <mergeCell ref="D669:E670"/>
    <mergeCell ref="F669:K669"/>
    <mergeCell ref="B671:B672"/>
    <mergeCell ref="C671:C672"/>
    <mergeCell ref="B673:B674"/>
    <mergeCell ref="C673:C674"/>
    <mergeCell ref="B675:B676"/>
    <mergeCell ref="C675:C676"/>
    <mergeCell ref="B677:B678"/>
    <mergeCell ref="C677:C678"/>
    <mergeCell ref="B679:B680"/>
    <mergeCell ref="C679:C680"/>
    <mergeCell ref="B681:B682"/>
    <mergeCell ref="C681:C682"/>
    <mergeCell ref="B683:C684"/>
    <mergeCell ref="B688:C689"/>
    <mergeCell ref="D688:E689"/>
    <mergeCell ref="F688:K688"/>
    <mergeCell ref="B690:B691"/>
    <mergeCell ref="C690:C691"/>
    <mergeCell ref="B692:C693"/>
    <mergeCell ref="B696:K696"/>
    <mergeCell ref="B697:C698"/>
    <mergeCell ref="D697:E698"/>
    <mergeCell ref="F697:K697"/>
    <mergeCell ref="B743:C744"/>
    <mergeCell ref="D743:E744"/>
    <mergeCell ref="F743:K743"/>
    <mergeCell ref="B745:B746"/>
    <mergeCell ref="C745:C746"/>
    <mergeCell ref="B747:C748"/>
    <mergeCell ref="B751:K751"/>
    <mergeCell ref="B752:C753"/>
    <mergeCell ref="D752:E753"/>
    <mergeCell ref="F752:K752"/>
    <mergeCell ref="B756:B757"/>
    <mergeCell ref="C756:C757"/>
    <mergeCell ref="B758:C759"/>
    <mergeCell ref="B762:K762"/>
    <mergeCell ref="B763:C764"/>
    <mergeCell ref="D763:E764"/>
    <mergeCell ref="F763:K763"/>
    <mergeCell ref="B754:B755"/>
    <mergeCell ref="C754:C755"/>
    <mergeCell ref="B765:B766"/>
    <mergeCell ref="C765:C766"/>
    <mergeCell ref="B767:C768"/>
    <mergeCell ref="B771:K771"/>
    <mergeCell ref="B772:C773"/>
    <mergeCell ref="D772:E773"/>
    <mergeCell ref="F772:K772"/>
    <mergeCell ref="B774:B775"/>
    <mergeCell ref="C774:C775"/>
    <mergeCell ref="B776:B777"/>
    <mergeCell ref="C776:C777"/>
    <mergeCell ref="B789:B790"/>
    <mergeCell ref="C789:C790"/>
    <mergeCell ref="B793:C794"/>
    <mergeCell ref="B797:K797"/>
    <mergeCell ref="B798:C799"/>
    <mergeCell ref="D798:E799"/>
    <mergeCell ref="F798:K798"/>
    <mergeCell ref="B778:C779"/>
    <mergeCell ref="B782:K782"/>
    <mergeCell ref="B783:C784"/>
    <mergeCell ref="D783:E784"/>
    <mergeCell ref="F783:K783"/>
    <mergeCell ref="B785:B786"/>
    <mergeCell ref="C785:C786"/>
    <mergeCell ref="B787:B788"/>
    <mergeCell ref="C787:C788"/>
    <mergeCell ref="B791:B792"/>
    <mergeCell ref="C791:C792"/>
    <mergeCell ref="B800:B801"/>
    <mergeCell ref="C800:C801"/>
    <mergeCell ref="B802:C803"/>
    <mergeCell ref="B806:K806"/>
    <mergeCell ref="B807:C808"/>
    <mergeCell ref="D807:E808"/>
    <mergeCell ref="F807:K807"/>
    <mergeCell ref="B809:B810"/>
    <mergeCell ref="C809:C810"/>
    <mergeCell ref="B822:B823"/>
    <mergeCell ref="C822:C823"/>
    <mergeCell ref="B824:B825"/>
    <mergeCell ref="C824:C825"/>
    <mergeCell ref="B826:B827"/>
    <mergeCell ref="C826:C827"/>
    <mergeCell ref="B828:B829"/>
    <mergeCell ref="C828:C829"/>
    <mergeCell ref="B811:C812"/>
    <mergeCell ref="B815:K815"/>
    <mergeCell ref="B816:C817"/>
    <mergeCell ref="D816:E817"/>
    <mergeCell ref="F816:K816"/>
    <mergeCell ref="B818:B819"/>
    <mergeCell ref="C818:C819"/>
    <mergeCell ref="B820:B821"/>
    <mergeCell ref="C820:C821"/>
    <mergeCell ref="B830:C831"/>
    <mergeCell ref="B834:K834"/>
    <mergeCell ref="B835:C836"/>
    <mergeCell ref="D835:E836"/>
    <mergeCell ref="F835:K835"/>
    <mergeCell ref="B837:B838"/>
    <mergeCell ref="C837:C838"/>
    <mergeCell ref="B839:B840"/>
    <mergeCell ref="C839:C840"/>
    <mergeCell ref="B841:B842"/>
    <mergeCell ref="C841:C842"/>
    <mergeCell ref="B843:B844"/>
    <mergeCell ref="C843:C844"/>
    <mergeCell ref="B847:C848"/>
    <mergeCell ref="B845:B846"/>
    <mergeCell ref="C845:C846"/>
    <mergeCell ref="B851:K851"/>
    <mergeCell ref="B852:C853"/>
    <mergeCell ref="D852:E853"/>
    <mergeCell ref="F852:K852"/>
    <mergeCell ref="B854:B855"/>
    <mergeCell ref="C854:C855"/>
    <mergeCell ref="B856:C857"/>
    <mergeCell ref="B860:K860"/>
    <mergeCell ref="B861:C862"/>
    <mergeCell ref="D861:E862"/>
    <mergeCell ref="F861:K861"/>
    <mergeCell ref="B863:B864"/>
    <mergeCell ref="C863:C864"/>
    <mergeCell ref="B865:C866"/>
    <mergeCell ref="B869:K869"/>
    <mergeCell ref="B870:C871"/>
    <mergeCell ref="D870:E871"/>
    <mergeCell ref="F870:K870"/>
    <mergeCell ref="B872:B873"/>
    <mergeCell ref="C872:C873"/>
    <mergeCell ref="B874:C875"/>
    <mergeCell ref="B878:K878"/>
    <mergeCell ref="B879:C880"/>
    <mergeCell ref="D879:E880"/>
    <mergeCell ref="F879:K879"/>
    <mergeCell ref="B881:B882"/>
    <mergeCell ref="C881:C882"/>
    <mergeCell ref="B883:C884"/>
    <mergeCell ref="B887:K887"/>
    <mergeCell ref="B888:C889"/>
    <mergeCell ref="D888:E889"/>
    <mergeCell ref="F888:K888"/>
    <mergeCell ref="B890:B891"/>
    <mergeCell ref="C890:C891"/>
    <mergeCell ref="B892:C893"/>
    <mergeCell ref="B896:K896"/>
    <mergeCell ref="B897:C898"/>
    <mergeCell ref="D897:E898"/>
    <mergeCell ref="F897:K897"/>
    <mergeCell ref="B899:B900"/>
    <mergeCell ref="C899:C900"/>
    <mergeCell ref="B901:C902"/>
    <mergeCell ref="B905:K905"/>
    <mergeCell ref="B906:C907"/>
    <mergeCell ref="D906:E907"/>
    <mergeCell ref="F906:K906"/>
    <mergeCell ref="B908:B909"/>
    <mergeCell ref="C908:C909"/>
    <mergeCell ref="B910:C911"/>
    <mergeCell ref="B914:K914"/>
    <mergeCell ref="B915:C916"/>
    <mergeCell ref="D915:E916"/>
    <mergeCell ref="F915:K915"/>
    <mergeCell ref="B917:B918"/>
    <mergeCell ref="C917:C918"/>
    <mergeCell ref="B919:C920"/>
    <mergeCell ref="B923:K923"/>
    <mergeCell ref="B933:C934"/>
    <mergeCell ref="D933:E934"/>
    <mergeCell ref="F933:K933"/>
    <mergeCell ref="B935:B936"/>
    <mergeCell ref="C935:C936"/>
    <mergeCell ref="B937:C938"/>
    <mergeCell ref="B941:K941"/>
    <mergeCell ref="B924:C925"/>
    <mergeCell ref="D924:E925"/>
    <mergeCell ref="F924:K924"/>
    <mergeCell ref="B926:B927"/>
    <mergeCell ref="C926:C927"/>
    <mergeCell ref="B1:C4"/>
    <mergeCell ref="D1:K4"/>
    <mergeCell ref="B964:C965"/>
    <mergeCell ref="B953:B954"/>
    <mergeCell ref="C953:C954"/>
    <mergeCell ref="B955:C956"/>
    <mergeCell ref="B959:K959"/>
    <mergeCell ref="B960:C961"/>
    <mergeCell ref="D960:E961"/>
    <mergeCell ref="F960:K960"/>
    <mergeCell ref="B962:B963"/>
    <mergeCell ref="C962:C963"/>
    <mergeCell ref="B942:C943"/>
    <mergeCell ref="D942:E943"/>
    <mergeCell ref="F942:K942"/>
    <mergeCell ref="B944:B945"/>
    <mergeCell ref="C944:C945"/>
    <mergeCell ref="B946:C947"/>
    <mergeCell ref="B950:K950"/>
    <mergeCell ref="B951:C952"/>
    <mergeCell ref="D951:E952"/>
    <mergeCell ref="F951:K951"/>
    <mergeCell ref="B928:C929"/>
    <mergeCell ref="B932:K932"/>
    <mergeCell ref="B85:C86"/>
    <mergeCell ref="B90:K90"/>
    <mergeCell ref="B91:C92"/>
    <mergeCell ref="D91:E92"/>
    <mergeCell ref="F91:K91"/>
    <mergeCell ref="B97:B98"/>
    <mergeCell ref="C97:C98"/>
    <mergeCell ref="B93:B94"/>
    <mergeCell ref="C93:C94"/>
    <mergeCell ref="B95:B96"/>
    <mergeCell ref="C95:C96"/>
    <mergeCell ref="B76:K76"/>
    <mergeCell ref="B77:C78"/>
    <mergeCell ref="D77:E78"/>
    <mergeCell ref="F77:K77"/>
    <mergeCell ref="B79:B80"/>
    <mergeCell ref="C79:C80"/>
    <mergeCell ref="B82:K82"/>
    <mergeCell ref="B83:C84"/>
    <mergeCell ref="D83:E84"/>
    <mergeCell ref="F83:K83"/>
    <mergeCell ref="B742:K742"/>
    <mergeCell ref="B732:B733"/>
    <mergeCell ref="C732:C733"/>
    <mergeCell ref="B734:B735"/>
    <mergeCell ref="C734:C735"/>
    <mergeCell ref="B736:B737"/>
    <mergeCell ref="B738:C739"/>
    <mergeCell ref="C105:C106"/>
    <mergeCell ref="B99:C100"/>
    <mergeCell ref="B102:K102"/>
    <mergeCell ref="B710:C711"/>
    <mergeCell ref="B717:C718"/>
    <mergeCell ref="D717:E718"/>
    <mergeCell ref="F717:K717"/>
    <mergeCell ref="B699:B700"/>
    <mergeCell ref="C699:C700"/>
    <mergeCell ref="B701:C702"/>
    <mergeCell ref="B705:K705"/>
    <mergeCell ref="B706:C707"/>
    <mergeCell ref="D706:E707"/>
    <mergeCell ref="F706:K706"/>
    <mergeCell ref="B708:B709"/>
    <mergeCell ref="C708:C709"/>
    <mergeCell ref="B687:K687"/>
    <mergeCell ref="B110:K110"/>
    <mergeCell ref="B111:C112"/>
    <mergeCell ref="D111:E112"/>
    <mergeCell ref="F111:K111"/>
    <mergeCell ref="B122:B123"/>
    <mergeCell ref="C736:C737"/>
    <mergeCell ref="B721:C722"/>
    <mergeCell ref="B725:K725"/>
    <mergeCell ref="B726:C727"/>
    <mergeCell ref="D726:E727"/>
    <mergeCell ref="F726:K726"/>
    <mergeCell ref="B728:B729"/>
    <mergeCell ref="C728:C729"/>
    <mergeCell ref="B730:B731"/>
    <mergeCell ref="C730:C731"/>
    <mergeCell ref="B716:K716"/>
    <mergeCell ref="B144:C145"/>
    <mergeCell ref="B719:C720"/>
    <mergeCell ref="B325:C326"/>
    <mergeCell ref="B136:C137"/>
    <mergeCell ref="B139:K139"/>
    <mergeCell ref="B140:C141"/>
    <mergeCell ref="D140:E141"/>
    <mergeCell ref="F140:K140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2020-08-13T13:36:13Z</dcterms:created>
  <dcterms:modified xsi:type="dcterms:W3CDTF">2020-08-27T15:08:38Z</dcterms:modified>
</cp:coreProperties>
</file>