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as1\Desktop\TASA RETR\contrato 2\contrato 2020\CUENTA 7\SECTOR DOMESTICOS FINAL\"/>
    </mc:Choice>
  </mc:AlternateContent>
  <bookViews>
    <workbookView xWindow="0" yWindow="0" windowWidth="20490" windowHeight="7320" activeTab="1"/>
  </bookViews>
  <sheets>
    <sheet name="USUARIOS DOMESTICOS" sheetId="1" r:id="rId1"/>
    <sheet name="Hoja1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2" l="1"/>
  <c r="H39" i="2"/>
  <c r="I39" i="2"/>
  <c r="J39" i="2"/>
  <c r="K39" i="2"/>
  <c r="L39" i="2"/>
  <c r="H38" i="2"/>
  <c r="I38" i="2"/>
  <c r="J38" i="2"/>
  <c r="K38" i="2"/>
  <c r="L38" i="2"/>
  <c r="G38" i="2"/>
  <c r="H23" i="2" l="1"/>
  <c r="I23" i="2" s="1"/>
  <c r="J23" i="2" s="1"/>
  <c r="K23" i="2" s="1"/>
  <c r="L23" i="2" s="1"/>
  <c r="G19" i="2"/>
  <c r="G53" i="2" s="1"/>
  <c r="H19" i="2"/>
  <c r="H53" i="2" s="1"/>
  <c r="I19" i="2"/>
  <c r="I53" i="2" s="1"/>
  <c r="J19" i="2"/>
  <c r="J53" i="2" s="1"/>
  <c r="K19" i="2"/>
  <c r="K53" i="2" s="1"/>
  <c r="L19" i="2"/>
  <c r="L53" i="2" s="1"/>
  <c r="H18" i="2"/>
  <c r="H52" i="2" s="1"/>
  <c r="I18" i="2"/>
  <c r="I52" i="2" s="1"/>
  <c r="J18" i="2"/>
  <c r="J52" i="2" s="1"/>
  <c r="K18" i="2"/>
  <c r="K52" i="2" s="1"/>
  <c r="L18" i="2"/>
  <c r="L52" i="2" s="1"/>
  <c r="G18" i="2"/>
  <c r="G52" i="2" s="1"/>
  <c r="H51" i="2" l="1"/>
  <c r="I51" i="2" s="1"/>
  <c r="J51" i="2" s="1"/>
  <c r="K51" i="2" s="1"/>
  <c r="L51" i="2" s="1"/>
  <c r="H44" i="2"/>
  <c r="I44" i="2" s="1"/>
  <c r="J44" i="2" s="1"/>
  <c r="K44" i="2" s="1"/>
  <c r="L44" i="2" s="1"/>
  <c r="H7" i="2"/>
  <c r="I7" i="2" s="1"/>
  <c r="J7" i="2" s="1"/>
  <c r="K7" i="2" s="1"/>
  <c r="L7" i="2" s="1"/>
  <c r="D4" i="1" l="1"/>
  <c r="E4" i="1"/>
  <c r="F4" i="1"/>
  <c r="G4" i="1"/>
  <c r="H4" i="1"/>
  <c r="I4" i="1"/>
  <c r="D5" i="1"/>
  <c r="E5" i="1"/>
  <c r="F5" i="1"/>
  <c r="G5" i="1"/>
  <c r="H5" i="1"/>
  <c r="I5" i="1"/>
  <c r="D11" i="1"/>
  <c r="E11" i="1"/>
  <c r="E13" i="1" s="1"/>
  <c r="F11" i="1"/>
  <c r="G11" i="1"/>
  <c r="H11" i="1"/>
  <c r="I11" i="1"/>
  <c r="I13" i="1" s="1"/>
  <c r="D12" i="1"/>
  <c r="E12" i="1"/>
  <c r="F12" i="1"/>
  <c r="G12" i="1"/>
  <c r="G13" i="1" s="1"/>
  <c r="H12" i="1"/>
  <c r="I12" i="1"/>
  <c r="D18" i="1"/>
  <c r="E18" i="1"/>
  <c r="E25" i="1" s="1"/>
  <c r="F18" i="1"/>
  <c r="G18" i="1"/>
  <c r="H18" i="1"/>
  <c r="H20" i="1" s="1"/>
  <c r="I18" i="1"/>
  <c r="I25" i="1" s="1"/>
  <c r="D19" i="1"/>
  <c r="E19" i="1"/>
  <c r="F19" i="1"/>
  <c r="F26" i="1" s="1"/>
  <c r="G19" i="1"/>
  <c r="G26" i="1" s="1"/>
  <c r="H19" i="1"/>
  <c r="I19" i="1"/>
  <c r="F20" i="1"/>
  <c r="D25" i="1"/>
  <c r="D27" i="1"/>
  <c r="I26" i="1" l="1"/>
  <c r="E26" i="1"/>
  <c r="G6" i="1"/>
  <c r="H26" i="1"/>
  <c r="D26" i="1"/>
  <c r="F25" i="1"/>
  <c r="H6" i="1"/>
  <c r="F6" i="1"/>
  <c r="G20" i="1"/>
  <c r="G27" i="1" s="1"/>
  <c r="H13" i="1"/>
  <c r="I6" i="1"/>
  <c r="E6" i="1"/>
  <c r="H25" i="1"/>
  <c r="G25" i="1"/>
  <c r="I20" i="1"/>
  <c r="E20" i="1"/>
  <c r="F13" i="1"/>
  <c r="F27" i="1" l="1"/>
  <c r="H27" i="1"/>
  <c r="E27" i="1"/>
  <c r="I27" i="1"/>
</calcChain>
</file>

<file path=xl/sharedStrings.xml><?xml version="1.0" encoding="utf-8"?>
<sst xmlns="http://schemas.openxmlformats.org/spreadsheetml/2006/main" count="173" uniqueCount="45">
  <si>
    <t>PROPUESTA DE REDUCCION DE CARGA (TON/AÑO)</t>
  </si>
  <si>
    <r>
      <rPr>
        <b/>
        <sz val="9"/>
        <color rgb="FF000000"/>
        <rFont val="Arial"/>
        <family val="2"/>
      </rPr>
      <t>M</t>
    </r>
    <r>
      <rPr>
        <b/>
        <sz val="9"/>
        <color rgb="FF000000"/>
        <rFont val="Arial"/>
        <family val="2"/>
      </rPr>
      <t>ETA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V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>RTE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AN</t>
    </r>
    <r>
      <rPr>
        <b/>
        <sz val="9"/>
        <color rgb="FF000000"/>
        <rFont val="Arial"/>
        <family val="2"/>
      </rPr>
      <t>U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L(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>N/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Ñ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>)</t>
    </r>
  </si>
  <si>
    <r>
      <rPr>
        <b/>
        <sz val="9"/>
        <color rgb="FF000000"/>
        <rFont val="Arial"/>
        <family val="2"/>
      </rPr>
      <t>C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G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N</t>
    </r>
    <r>
      <rPr>
        <b/>
        <sz val="9"/>
        <color rgb="FF000000"/>
        <rFont val="Arial"/>
        <family val="2"/>
      </rPr>
      <t>U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L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C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L</t>
    </r>
    <r>
      <rPr>
        <b/>
        <sz val="9"/>
        <color rgb="FF000000"/>
        <rFont val="Arial"/>
        <family val="2"/>
      </rPr>
      <t>C</t>
    </r>
    <r>
      <rPr>
        <b/>
        <sz val="9"/>
        <color rgb="FF000000"/>
        <rFont val="Arial"/>
        <family val="2"/>
      </rPr>
      <t>U</t>
    </r>
    <r>
      <rPr>
        <b/>
        <sz val="9"/>
        <color rgb="FF000000"/>
        <rFont val="Arial"/>
        <family val="2"/>
      </rPr>
      <t>L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D</t>
    </r>
    <r>
      <rPr>
        <b/>
        <sz val="9"/>
        <color rgb="FF000000"/>
        <rFont val="Arial"/>
        <family val="2"/>
      </rPr>
      <t xml:space="preserve">A
</t>
    </r>
    <r>
      <rPr>
        <b/>
        <sz val="9"/>
        <color rgb="FF000000"/>
        <rFont val="Arial"/>
        <family val="2"/>
      </rPr>
      <t>(TO</t>
    </r>
    <r>
      <rPr>
        <b/>
        <sz val="9"/>
        <color rgb="FF000000"/>
        <rFont val="Arial"/>
        <family val="2"/>
      </rPr>
      <t>N</t>
    </r>
    <r>
      <rPr>
        <b/>
        <sz val="9"/>
        <color rgb="FF000000"/>
        <rFont val="Arial"/>
        <family val="2"/>
      </rPr>
      <t>/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Ñ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>)</t>
    </r>
  </si>
  <si>
    <r>
      <t>L</t>
    </r>
    <r>
      <rPr>
        <b/>
        <sz val="9"/>
        <color rgb="FF000000"/>
        <rFont val="Arial"/>
        <family val="2"/>
      </rPr>
      <t>I</t>
    </r>
    <r>
      <rPr>
        <b/>
        <sz val="9"/>
        <color rgb="FF000000"/>
        <rFont val="Arial"/>
        <family val="2"/>
      </rPr>
      <t>NEA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B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 xml:space="preserve">SE
</t>
    </r>
  </si>
  <si>
    <r>
      <rPr>
        <b/>
        <sz val="9"/>
        <color rgb="FF000000"/>
        <rFont val="Arial"/>
        <family val="2"/>
      </rPr>
      <t>C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G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S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>N</t>
    </r>
    <r>
      <rPr>
        <b/>
        <sz val="9"/>
        <color rgb="FF000000"/>
        <rFont val="Arial"/>
        <family val="2"/>
      </rPr>
      <t>/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Ñ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>)</t>
    </r>
  </si>
  <si>
    <t>DBO, SST</t>
  </si>
  <si>
    <t>META GLOBAL  DBO Y SST CUENCA RIO SAN JUAN DEL MICAY SECTOR DOMÉSTICO</t>
  </si>
  <si>
    <t>META INDIVIDUAL MUNICIPIO DE LA TOLA- RIO TAPAJE. CUENCA RIO SAN JUAN DEL MICAY</t>
  </si>
  <si>
    <t>META INDIVIDUAL MUNICIPIO  SANTA BÁRBARA DE ISCUANDÉ- RIO TAPAJE. CUENCA RIO SAN JUAN DEL MICAY</t>
  </si>
  <si>
    <t>META INDIVIDUAL MUNICIPIO DEL CHARCO- RIO TAPAJE. CUENCA RIO SAN JUAN DEL MICAY</t>
  </si>
  <si>
    <t>DATOS GENERALES</t>
  </si>
  <si>
    <t>CARGA CONTAMINANTE</t>
  </si>
  <si>
    <t>AÑO DE PROYECCION</t>
  </si>
  <si>
    <t>LINEA BASE</t>
  </si>
  <si>
    <t xml:space="preserve">Carga Contaminante generada DBO </t>
  </si>
  <si>
    <t>Ton/año</t>
  </si>
  <si>
    <t xml:space="preserve">Carga Contaminante generada SST </t>
  </si>
  <si>
    <t>Corporación Autónoma Regional de Nariño- CORPONARIÑO
Establecimiento de meta de carga contaminante quinquenio  2020-2024 - Art. 2.2.9.7.3.5. Decreto 1076 / 2015
 PROPUESTA DE META INDIVIDUAL O GRUPAL DE METAS DE CARGA CONTAMINANTE SUB ZONA RIO SAN JUAN DE MICAY  USUARIOS DOMESTICOS</t>
  </si>
  <si>
    <t>META GLOBAL MUNICIPIO DEL CHARCO- RIO TAPAJE. CUENCA RIO SAN JUAN DEL MICAY</t>
  </si>
  <si>
    <t>META GLOBAL MUNICIPIO  SANTA BÁRBARA DE ISCUANDÉ- RIO TAPAJE. CUENCA RIO SAN JUAN DEL MICAY</t>
  </si>
  <si>
    <t>META GLOBAL MUNICIPIO DE LA TOLA- RIO TAPAJE. CUENCA RIO SAN JUAN DEL MICAY</t>
  </si>
  <si>
    <t>VERT. 1</t>
  </si>
  <si>
    <t>Carga Contaminante generada SST</t>
  </si>
  <si>
    <t>VERT. 2</t>
  </si>
  <si>
    <t>VERT. 3</t>
  </si>
  <si>
    <t>VERT. 4</t>
  </si>
  <si>
    <t>META INDIVIDUAL  ALCALDIA MUNICIPAL DEL CHARCO - COLECTO 1</t>
  </si>
  <si>
    <t>META INDIVIDUAL  ALCALDIA MUNICIPAL DEL CHARCO - COLECTO 2</t>
  </si>
  <si>
    <t>META INDIVIDUAL  ALCALDIA MUNICIPAL DEL CHARCO - COLECTO 3</t>
  </si>
  <si>
    <t>META INDIVIDUAL  ALCALDIA MUNICIPAL DEL CHARCO - COLECTO 4</t>
  </si>
  <si>
    <t>META INDIVIDUAL  ALCALDIA MUNICIPAL DEL CHARCO - COLECTO 5</t>
  </si>
  <si>
    <t>VERT. 5</t>
  </si>
  <si>
    <t>META INDIVIDUAL  ALCALDIA MUNICIPAL DE FRANCISCO PIZARRO - COLECTO 1</t>
  </si>
  <si>
    <t>META INDIVIDUAL  ALCALDIA MUNICIPAL DE FRANCISCO PIZARRO - COLECTO 2</t>
  </si>
  <si>
    <t>META INDIVIDUAL  ALCALDIA MUNICIPAL DE FRANCISCO PIZARRO - COLECTO 3</t>
  </si>
  <si>
    <t>META INDIVIDUAL MUNICIPIO DE SANTA BARBARA DE ISCUANDE - RIO TAPAJE. CUENCA RIO SAN JUAN DEL MICAY</t>
  </si>
  <si>
    <t>META INDIVIDUAL  ALCALDIA MUNICIPAL DE FRANCISCO PIZARRO - COLECTO 4</t>
  </si>
  <si>
    <t>META INDIVIDUAL  ALCALDIA MUNICIPAL DE FRANCISCO PIZARRO - COLECTO 5</t>
  </si>
  <si>
    <t>VERT. 6</t>
  </si>
  <si>
    <t>META INDIVIDUAL  ALCALDIA MUNICIPAL DE FRANCISCO PIZARRO - COLECTO 6</t>
  </si>
  <si>
    <t>VERT. 7</t>
  </si>
  <si>
    <t>META INDIVIDUAL  ALCALDIA MUNICIPAL DE FRANCISCO PIZARRO - COLECTO 7</t>
  </si>
  <si>
    <t>PUNTOS DE VERTIMIENTO A UNIFICAR</t>
  </si>
  <si>
    <t>AÑO DE UNIFICACIÓN DE PUNTO DE VERTIMIENTO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</si>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</sst>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30">
    <xf numFmtId="0" fontId="0" fillId="0" borderId="0" xfId="0"/>
    <xf numFmtId="2" fontId="1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top" wrapText="1"/>
    </xf>
    <xf numFmtId="1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5" fillId="3" borderId="18" xfId="0" applyFont="1" applyFill="1" applyBorder="1" applyAlignment="1">
      <alignment horizontal="right" vertical="top"/>
    </xf>
    <xf numFmtId="0" fontId="5" fillId="3" borderId="19" xfId="0" applyFont="1" applyFill="1" applyBorder="1" applyAlignment="1">
      <alignment horizontal="right" vertical="top"/>
    </xf>
    <xf numFmtId="0" fontId="5" fillId="3" borderId="20" xfId="0" applyFont="1" applyFill="1" applyBorder="1" applyAlignment="1">
      <alignment horizontal="right" vertical="top"/>
    </xf>
    <xf numFmtId="0" fontId="7" fillId="4" borderId="23" xfId="0" applyFont="1" applyFill="1" applyBorder="1" applyAlignment="1">
      <alignment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vertical="center"/>
    </xf>
    <xf numFmtId="0" fontId="7" fillId="4" borderId="2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right" vertical="top"/>
    </xf>
    <xf numFmtId="164" fontId="10" fillId="0" borderId="9" xfId="0" applyNumberFormat="1" applyFont="1" applyBorder="1" applyAlignment="1">
      <alignment horizontal="right" vertical="top"/>
    </xf>
    <xf numFmtId="164" fontId="10" fillId="0" borderId="34" xfId="0" applyNumberFormat="1" applyFont="1" applyBorder="1" applyAlignment="1">
      <alignment horizontal="right" vertical="top"/>
    </xf>
    <xf numFmtId="0" fontId="7" fillId="0" borderId="3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right" vertical="top"/>
    </xf>
    <xf numFmtId="2" fontId="7" fillId="0" borderId="33" xfId="0" applyNumberFormat="1" applyFont="1" applyFill="1" applyBorder="1" applyAlignment="1">
      <alignment horizontal="right" vertical="top"/>
    </xf>
    <xf numFmtId="0" fontId="7" fillId="0" borderId="37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2" fontId="1" fillId="0" borderId="8" xfId="0" applyNumberFormat="1" applyFont="1" applyBorder="1" applyAlignment="1">
      <alignment horizontal="right" vertical="top" wrapText="1"/>
    </xf>
    <xf numFmtId="0" fontId="7" fillId="0" borderId="36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0" borderId="0" xfId="0" applyBorder="1"/>
    <xf numFmtId="0" fontId="0" fillId="2" borderId="0" xfId="0" applyFill="1" applyBorder="1"/>
    <xf numFmtId="0" fontId="5" fillId="3" borderId="40" xfId="0" applyFont="1" applyFill="1" applyBorder="1" applyAlignment="1">
      <alignment horizontal="right" vertical="top"/>
    </xf>
    <xf numFmtId="0" fontId="5" fillId="3" borderId="41" xfId="0" applyFont="1" applyFill="1" applyBorder="1" applyAlignment="1">
      <alignment horizontal="right" vertical="top"/>
    </xf>
    <xf numFmtId="0" fontId="5" fillId="3" borderId="42" xfId="0" applyFont="1" applyFill="1" applyBorder="1" applyAlignment="1">
      <alignment horizontal="right" vertical="top"/>
    </xf>
    <xf numFmtId="2" fontId="7" fillId="0" borderId="44" xfId="0" applyNumberFormat="1" applyFont="1" applyFill="1" applyBorder="1" applyAlignment="1">
      <alignment horizontal="right" vertical="top"/>
    </xf>
    <xf numFmtId="2" fontId="7" fillId="0" borderId="8" xfId="0" applyNumberFormat="1" applyFont="1" applyFill="1" applyBorder="1" applyAlignment="1">
      <alignment horizontal="right" vertical="top"/>
    </xf>
    <xf numFmtId="2" fontId="7" fillId="0" borderId="45" xfId="0" applyNumberFormat="1" applyFont="1" applyFill="1" applyBorder="1" applyAlignment="1">
      <alignment horizontal="right" vertical="top"/>
    </xf>
    <xf numFmtId="2" fontId="7" fillId="0" borderId="40" xfId="0" applyNumberFormat="1" applyFont="1" applyFill="1" applyBorder="1" applyAlignment="1">
      <alignment horizontal="right" vertical="top"/>
    </xf>
    <xf numFmtId="2" fontId="7" fillId="0" borderId="46" xfId="0" applyNumberFormat="1" applyFont="1" applyFill="1" applyBorder="1" applyAlignment="1">
      <alignment horizontal="right" vertical="top"/>
    </xf>
    <xf numFmtId="2" fontId="7" fillId="0" borderId="7" xfId="0" applyNumberFormat="1" applyFont="1" applyFill="1" applyBorder="1" applyAlignment="1">
      <alignment horizontal="right" vertical="top"/>
    </xf>
    <xf numFmtId="2" fontId="6" fillId="2" borderId="31" xfId="0" applyNumberFormat="1" applyFont="1" applyFill="1" applyBorder="1" applyAlignment="1">
      <alignment horizontal="right" vertical="top"/>
    </xf>
    <xf numFmtId="2" fontId="6" fillId="2" borderId="1" xfId="0" applyNumberFormat="1" applyFont="1" applyFill="1" applyBorder="1" applyAlignment="1">
      <alignment horizontal="right" vertical="top"/>
    </xf>
    <xf numFmtId="2" fontId="1" fillId="0" borderId="47" xfId="0" applyNumberFormat="1" applyFont="1" applyBorder="1" applyAlignment="1">
      <alignment horizontal="right" vertical="top" wrapText="1"/>
    </xf>
    <xf numFmtId="2" fontId="1" fillId="0" borderId="48" xfId="0" applyNumberFormat="1" applyFont="1" applyBorder="1" applyAlignment="1">
      <alignment horizontal="right" vertical="top" wrapText="1"/>
    </xf>
    <xf numFmtId="2" fontId="1" fillId="0" borderId="15" xfId="0" applyNumberFormat="1" applyFont="1" applyBorder="1" applyAlignment="1">
      <alignment horizontal="right" vertical="top" wrapText="1"/>
    </xf>
    <xf numFmtId="2" fontId="1" fillId="0" borderId="16" xfId="0" applyNumberFormat="1" applyFont="1" applyBorder="1" applyAlignment="1">
      <alignment horizontal="right" vertical="top" wrapText="1"/>
    </xf>
    <xf numFmtId="2" fontId="1" fillId="0" borderId="49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0" borderId="52" xfId="1" applyFont="1" applyBorder="1" applyAlignment="1">
      <alignment horizontal="center" vertical="center" wrapText="1"/>
    </xf>
    <xf numFmtId="0" fontId="3" fillId="0" borderId="53" xfId="1" applyFont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22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top"/>
    </xf>
    <xf numFmtId="0" fontId="5" fillId="3" borderId="13" xfId="0" applyFont="1" applyFill="1" applyBorder="1" applyAlignment="1">
      <alignment horizontal="center" vertical="top"/>
    </xf>
    <xf numFmtId="0" fontId="5" fillId="3" borderId="14" xfId="0" applyFont="1" applyFill="1" applyBorder="1" applyAlignment="1">
      <alignment horizontal="center" vertical="top"/>
    </xf>
    <xf numFmtId="0" fontId="3" fillId="3" borderId="43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top"/>
    </xf>
    <xf numFmtId="0" fontId="5" fillId="3" borderId="28" xfId="0" applyFont="1" applyFill="1" applyBorder="1" applyAlignment="1">
      <alignment horizontal="center" vertical="top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META</a:t>
            </a:r>
            <a:r>
              <a:rPr lang="en-US" b="1" baseline="0"/>
              <a:t> GLOBAL SUB ZONA RIO SAN JUAN DE MICAY</a:t>
            </a:r>
            <a:endParaRPr lang="en-US" b="1"/>
          </a:p>
        </c:rich>
      </c:tx>
      <c:layout>
        <c:manualLayout>
          <c:xMode val="edge"/>
          <c:yMode val="edge"/>
          <c:x val="0.33901546244543268"/>
          <c:y val="3.05635148042024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'USUARIOS DOMESTICOS'!$C$25</c:f>
              <c:strCache>
                <c:ptCount val="1"/>
                <c:pt idx="0">
                  <c:v>CARGA ANUAL CALCULADA
(TON/AÑO)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'USUARIOS DOMESTICOS'!$D$24:$I$24</c:f>
              <c:strCache>
                <c:ptCount val="6"/>
                <c:pt idx="0">
                  <c:v>LINEA BASE
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strCache>
            </c:strRef>
          </c:cat>
          <c:val>
            <c:numRef>
              <c:f>'USUARIOS DOMESTICOS'!$D$25:$I$25</c:f>
              <c:numCache>
                <c:formatCode>0.00</c:formatCode>
                <c:ptCount val="6"/>
                <c:pt idx="0">
                  <c:v>28.645419000000004</c:v>
                </c:pt>
                <c:pt idx="1">
                  <c:v>28.989164027999998</c:v>
                </c:pt>
                <c:pt idx="2">
                  <c:v>29.337033996335997</c:v>
                </c:pt>
                <c:pt idx="3">
                  <c:v>29.689078404292033</c:v>
                </c:pt>
                <c:pt idx="4">
                  <c:v>30.04534734514354</c:v>
                </c:pt>
                <c:pt idx="5">
                  <c:v>30.405891513285258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97-4B9B-8765-E251753645F6}"/>
            </c:ext>
          </c:extLst>
        </c:ser>
        <c:ser>
          <c:idx val="1"/>
          <c:order val="1"/>
          <c:tx>
            <c:strRef>
              <c:f>'USUARIOS DOMESTICOS'!$C$26</c:f>
              <c:strCache>
                <c:ptCount val="1"/>
                <c:pt idx="0">
                  <c:v>META A VERTE ANUAL(TON/AÑO)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'USUARIOS DOMESTICOS'!$D$24:$I$24</c:f>
              <c:strCache>
                <c:ptCount val="6"/>
                <c:pt idx="0">
                  <c:v>LINEA BASE
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strCache>
            </c:strRef>
          </c:cat>
          <c:val>
            <c:numRef>
              <c:f>'USUARIOS DOMESTICOS'!$D$26:$I$26</c:f>
              <c:numCache>
                <c:formatCode>0.00</c:formatCode>
                <c:ptCount val="6"/>
                <c:pt idx="0">
                  <c:v>28.645419000000004</c:v>
                </c:pt>
                <c:pt idx="1">
                  <c:v>28.989164027999998</c:v>
                </c:pt>
                <c:pt idx="2">
                  <c:v>29.337033996335997</c:v>
                </c:pt>
                <c:pt idx="3">
                  <c:v>29.689078404292033</c:v>
                </c:pt>
                <c:pt idx="4">
                  <c:v>30.04534734514354</c:v>
                </c:pt>
                <c:pt idx="5">
                  <c:v>30.405891513285258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97-4B9B-8765-E251753645F6}"/>
            </c:ext>
          </c:extLst>
        </c:ser>
        <c:ser>
          <c:idx val="2"/>
          <c:order val="2"/>
          <c:tx>
            <c:strRef>
              <c:f>'USUARIOS DOMESTICOS'!$C$27</c:f>
              <c:strCache>
                <c:ptCount val="1"/>
                <c:pt idx="0">
                  <c:v>PROPUESTA DE REDUCCION DE CARGA (TON/AÑO)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'USUARIOS DOMESTICOS'!$D$24:$I$24</c:f>
              <c:strCache>
                <c:ptCount val="6"/>
                <c:pt idx="0">
                  <c:v>LINEA BASE
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strCache>
            </c:strRef>
          </c:cat>
          <c:val>
            <c:numRef>
              <c:f>'USUARIOS DOMESTICOS'!$D$27:$I$27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97-4B9B-8765-E25175364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6627600"/>
        <c:axId val="1716639664"/>
      </c:barChart>
      <c:catAx>
        <c:axId val="171662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6639664"/>
        <c:crosses val="autoZero"/>
        <c:auto val="1"/>
        <c:lblAlgn val="ctr"/>
        <c:lblOffset val="100"/>
        <c:noMultiLvlLbl val="0"/>
      </c:catAx>
      <c:valAx>
        <c:axId val="171663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0" i="0" baseline="0">
                    <a:effectLst/>
                  </a:rPr>
                  <a:t>CARGA DBO; SST (TON/AÑO)</a:t>
                </a:r>
                <a:endParaRPr lang="en-US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22263450834879406"/>
              <c:y val="0.13053254437869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66276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169333</xdr:colOff>
      <xdr:row>27</xdr:row>
      <xdr:rowOff>147107</xdr:rowOff>
    </xdr:from>
    <xdr:to>
      <xdr:col>8</xdr:col>
      <xdr:colOff>635000</xdr:colOff>
      <xdr:row>45</xdr:row>
      <xdr:rowOff>42332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1</xdr:col>
      <xdr:colOff>2705100</xdr:colOff>
      <xdr:row>3</xdr:row>
      <xdr:rowOff>95249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3720" b="44233"/>
        <a:stretch/>
      </xdr:blipFill>
      <xdr:spPr>
        <a:xfrm>
          <a:off x="161925" y="0"/>
          <a:ext cx="3305175" cy="6667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jas1/Desktop/TASA%20RETR/CUENTA%206/MATRIZ%20USUA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UARIOS"/>
      <sheetName val="OBJ CALIDAD"/>
      <sheetName val="PIB"/>
      <sheetName val="REDUCCION DE PTOS"/>
      <sheetName val="Hoja2"/>
      <sheetName val="DANE - POBLACION"/>
      <sheetName val="CONVENIOS_PTAR"/>
    </sheetNames>
    <sheetDataSet>
      <sheetData sheetId="0" refreshError="1">
        <row r="106">
          <cell r="AY106">
            <v>40.539454999999997</v>
          </cell>
        </row>
        <row r="193">
          <cell r="AY193">
            <v>20.223555000000005</v>
          </cell>
          <cell r="BC193">
            <v>20.466237659999997</v>
          </cell>
          <cell r="BG193">
            <v>20.711832511920001</v>
          </cell>
          <cell r="BK193">
            <v>20.96037450206304</v>
          </cell>
          <cell r="BO193">
            <v>21.2118989960878</v>
          </cell>
          <cell r="BS193">
            <v>21.46644178404085</v>
          </cell>
        </row>
        <row r="198">
          <cell r="AY198">
            <v>5.023568</v>
          </cell>
          <cell r="BC198">
            <v>5.083850816</v>
          </cell>
          <cell r="BG198">
            <v>5.1448570257919988</v>
          </cell>
          <cell r="BK198">
            <v>5.2065953101015046</v>
          </cell>
          <cell r="BO198">
            <v>5.2690744538227214</v>
          </cell>
          <cell r="BS198">
            <v>5.3323033472685948</v>
          </cell>
        </row>
        <row r="200">
          <cell r="AY200">
            <v>3.3982959999999998</v>
          </cell>
          <cell r="BC200">
            <v>3.4390755519999998</v>
          </cell>
          <cell r="BG200">
            <v>3.4803444586239993</v>
          </cell>
          <cell r="BK200">
            <v>3.5221085921274886</v>
          </cell>
          <cell r="BO200">
            <v>3.5643738952330173</v>
          </cell>
          <cell r="BS200">
            <v>3.6071463819758143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7"/>
  <sheetViews>
    <sheetView topLeftCell="A13" zoomScale="90" zoomScaleNormal="90" workbookViewId="0">
      <selection activeCell="D26" sqref="D26:I26"/>
    </sheetView>
  </sheetViews>
  <sheetFormatPr baseColWidth="10" defaultRowHeight="15" x14ac:dyDescent="0.25"/>
  <cols>
    <col min="3" max="3" width="27.7109375" customWidth="1"/>
  </cols>
  <sheetData>
    <row r="1" spans="3:9" x14ac:dyDescent="0.25">
      <c r="C1" s="55" t="s">
        <v>9</v>
      </c>
      <c r="D1" s="56"/>
      <c r="E1" s="56"/>
      <c r="F1" s="56"/>
      <c r="G1" s="56"/>
      <c r="H1" s="56"/>
      <c r="I1" s="57"/>
    </row>
    <row r="2" spans="3:9" x14ac:dyDescent="0.25">
      <c r="C2" s="58" t="s">
        <v>5</v>
      </c>
      <c r="D2" s="59"/>
      <c r="E2" s="59"/>
      <c r="F2" s="59"/>
      <c r="G2" s="59"/>
      <c r="H2" s="59"/>
      <c r="I2" s="60"/>
    </row>
    <row r="3" spans="3:9" ht="24" x14ac:dyDescent="0.25">
      <c r="C3" s="2" t="s">
        <v>4</v>
      </c>
      <c r="D3" s="2" t="s">
        <v>3</v>
      </c>
      <c r="E3" s="3">
        <v>2020</v>
      </c>
      <c r="F3" s="3">
        <v>2021</v>
      </c>
      <c r="G3" s="3">
        <v>2022</v>
      </c>
      <c r="H3" s="3">
        <v>2023</v>
      </c>
      <c r="I3" s="3">
        <v>2024</v>
      </c>
    </row>
    <row r="4" spans="3:9" ht="24" x14ac:dyDescent="0.25">
      <c r="C4" s="2" t="s">
        <v>2</v>
      </c>
      <c r="D4" s="4">
        <f>[1]USUARIOS!$AY$193</f>
        <v>20.223555000000005</v>
      </c>
      <c r="E4" s="4">
        <f>[1]USUARIOS!$BC$193</f>
        <v>20.466237659999997</v>
      </c>
      <c r="F4" s="4">
        <f>[1]USUARIOS!$BG$193</f>
        <v>20.711832511920001</v>
      </c>
      <c r="G4" s="4">
        <f>[1]USUARIOS!$BK$193</f>
        <v>20.96037450206304</v>
      </c>
      <c r="H4" s="4">
        <f>[1]USUARIOS!$BO$193</f>
        <v>21.2118989960878</v>
      </c>
      <c r="I4" s="4">
        <f>[1]USUARIOS!$BS$193</f>
        <v>21.46644178404085</v>
      </c>
    </row>
    <row r="5" spans="3:9" ht="24" x14ac:dyDescent="0.25">
      <c r="C5" s="2" t="s">
        <v>1</v>
      </c>
      <c r="D5" s="4">
        <f>[1]USUARIOS!$AY$193</f>
        <v>20.223555000000005</v>
      </c>
      <c r="E5" s="4">
        <f>[1]USUARIOS!$BC$193</f>
        <v>20.466237659999997</v>
      </c>
      <c r="F5" s="4">
        <f>[1]USUARIOS!$BG$193</f>
        <v>20.711832511920001</v>
      </c>
      <c r="G5" s="4">
        <f>[1]USUARIOS!$BK$193</f>
        <v>20.96037450206304</v>
      </c>
      <c r="H5" s="4">
        <f>[1]USUARIOS!$BO$193</f>
        <v>21.2118989960878</v>
      </c>
      <c r="I5" s="4">
        <f>[1]USUARIOS!$BS$193</f>
        <v>21.46644178404085</v>
      </c>
    </row>
    <row r="6" spans="3:9" ht="24" x14ac:dyDescent="0.25">
      <c r="C6" s="2" t="s">
        <v>0</v>
      </c>
      <c r="D6" s="6">
        <v>0</v>
      </c>
      <c r="E6" s="5">
        <f>E4-E5</f>
        <v>0</v>
      </c>
      <c r="F6" s="4">
        <f>F4-F5</f>
        <v>0</v>
      </c>
      <c r="G6" s="4">
        <f>G4-G5</f>
        <v>0</v>
      </c>
      <c r="H6" s="4">
        <f>H4-H5</f>
        <v>0</v>
      </c>
      <c r="I6" s="4">
        <f>I4-I5</f>
        <v>0</v>
      </c>
    </row>
    <row r="8" spans="3:9" x14ac:dyDescent="0.25">
      <c r="C8" s="55" t="s">
        <v>8</v>
      </c>
      <c r="D8" s="56"/>
      <c r="E8" s="56"/>
      <c r="F8" s="56"/>
      <c r="G8" s="56"/>
      <c r="H8" s="56"/>
      <c r="I8" s="57"/>
    </row>
    <row r="9" spans="3:9" x14ac:dyDescent="0.25">
      <c r="C9" s="58" t="s">
        <v>5</v>
      </c>
      <c r="D9" s="59"/>
      <c r="E9" s="59"/>
      <c r="F9" s="59"/>
      <c r="G9" s="59"/>
      <c r="H9" s="59"/>
      <c r="I9" s="60"/>
    </row>
    <row r="10" spans="3:9" ht="24" x14ac:dyDescent="0.25">
      <c r="C10" s="2" t="s">
        <v>4</v>
      </c>
      <c r="D10" s="2" t="s">
        <v>3</v>
      </c>
      <c r="E10" s="3">
        <v>2020</v>
      </c>
      <c r="F10" s="3">
        <v>2021</v>
      </c>
      <c r="G10" s="3">
        <v>2022</v>
      </c>
      <c r="H10" s="3">
        <v>2023</v>
      </c>
      <c r="I10" s="3">
        <v>2024</v>
      </c>
    </row>
    <row r="11" spans="3:9" ht="24" x14ac:dyDescent="0.25">
      <c r="C11" s="2" t="s">
        <v>2</v>
      </c>
      <c r="D11" s="4">
        <f>[1]USUARIOS!$AY$198</f>
        <v>5.023568</v>
      </c>
      <c r="E11" s="4">
        <f>[1]USUARIOS!$BC$198</f>
        <v>5.083850816</v>
      </c>
      <c r="F11" s="4">
        <f>[1]USUARIOS!$BG$198</f>
        <v>5.1448570257919988</v>
      </c>
      <c r="G11" s="4">
        <f>[1]USUARIOS!$BK$198</f>
        <v>5.2065953101015046</v>
      </c>
      <c r="H11" s="4">
        <f>[1]USUARIOS!$BO$198</f>
        <v>5.2690744538227214</v>
      </c>
      <c r="I11" s="4">
        <f>[1]USUARIOS!$BS$198</f>
        <v>5.3323033472685948</v>
      </c>
    </row>
    <row r="12" spans="3:9" ht="24" x14ac:dyDescent="0.25">
      <c r="C12" s="2" t="s">
        <v>1</v>
      </c>
      <c r="D12" s="4">
        <f>[1]USUARIOS!$AY$198</f>
        <v>5.023568</v>
      </c>
      <c r="E12" s="4">
        <f>[1]USUARIOS!$BC$198</f>
        <v>5.083850816</v>
      </c>
      <c r="F12" s="4">
        <f>[1]USUARIOS!$BG$198</f>
        <v>5.1448570257919988</v>
      </c>
      <c r="G12" s="4">
        <f>[1]USUARIOS!$BK$198</f>
        <v>5.2065953101015046</v>
      </c>
      <c r="H12" s="4">
        <f>[1]USUARIOS!$BO$198</f>
        <v>5.2690744538227214</v>
      </c>
      <c r="I12" s="4">
        <f>[1]USUARIOS!$BS$198</f>
        <v>5.3323033472685948</v>
      </c>
    </row>
    <row r="13" spans="3:9" ht="24" x14ac:dyDescent="0.25">
      <c r="C13" s="2" t="s">
        <v>0</v>
      </c>
      <c r="D13" s="6">
        <v>0</v>
      </c>
      <c r="E13" s="5">
        <f>E11-E12</f>
        <v>0</v>
      </c>
      <c r="F13" s="4">
        <f>F11-F12</f>
        <v>0</v>
      </c>
      <c r="G13" s="4">
        <f>G11-G12</f>
        <v>0</v>
      </c>
      <c r="H13" s="4">
        <f>H11-H12</f>
        <v>0</v>
      </c>
      <c r="I13" s="4">
        <f>I11-I12</f>
        <v>0</v>
      </c>
    </row>
    <row r="15" spans="3:9" x14ac:dyDescent="0.25">
      <c r="C15" s="55" t="s">
        <v>7</v>
      </c>
      <c r="D15" s="56"/>
      <c r="E15" s="56"/>
      <c r="F15" s="56"/>
      <c r="G15" s="56"/>
      <c r="H15" s="56"/>
      <c r="I15" s="57"/>
    </row>
    <row r="16" spans="3:9" x14ac:dyDescent="0.25">
      <c r="C16" s="58" t="s">
        <v>5</v>
      </c>
      <c r="D16" s="59"/>
      <c r="E16" s="59"/>
      <c r="F16" s="59"/>
      <c r="G16" s="59"/>
      <c r="H16" s="59"/>
      <c r="I16" s="60"/>
    </row>
    <row r="17" spans="3:9" ht="24" x14ac:dyDescent="0.25">
      <c r="C17" s="2" t="s">
        <v>4</v>
      </c>
      <c r="D17" s="2" t="s">
        <v>3</v>
      </c>
      <c r="E17" s="3">
        <v>2020</v>
      </c>
      <c r="F17" s="3">
        <v>2021</v>
      </c>
      <c r="G17" s="3">
        <v>2022</v>
      </c>
      <c r="H17" s="3">
        <v>2023</v>
      </c>
      <c r="I17" s="3">
        <v>2024</v>
      </c>
    </row>
    <row r="18" spans="3:9" ht="24" x14ac:dyDescent="0.25">
      <c r="C18" s="2" t="s">
        <v>2</v>
      </c>
      <c r="D18" s="4">
        <f>[1]USUARIOS!$AY$200</f>
        <v>3.3982959999999998</v>
      </c>
      <c r="E18" s="4">
        <f>[1]USUARIOS!$BC$200</f>
        <v>3.4390755519999998</v>
      </c>
      <c r="F18" s="4">
        <f>[1]USUARIOS!$BG$200</f>
        <v>3.4803444586239993</v>
      </c>
      <c r="G18" s="4">
        <f>[1]USUARIOS!$BK$200</f>
        <v>3.5221085921274886</v>
      </c>
      <c r="H18" s="4">
        <f>[1]USUARIOS!$BO$200</f>
        <v>3.5643738952330173</v>
      </c>
      <c r="I18" s="4">
        <f>[1]USUARIOS!$BS$200</f>
        <v>3.6071463819758143</v>
      </c>
    </row>
    <row r="19" spans="3:9" ht="24" x14ac:dyDescent="0.25">
      <c r="C19" s="2" t="s">
        <v>1</v>
      </c>
      <c r="D19" s="4">
        <f>[1]USUARIOS!$AY$200</f>
        <v>3.3982959999999998</v>
      </c>
      <c r="E19" s="4">
        <f>[1]USUARIOS!$BC$200</f>
        <v>3.4390755519999998</v>
      </c>
      <c r="F19" s="4">
        <f>[1]USUARIOS!$BG$200</f>
        <v>3.4803444586239993</v>
      </c>
      <c r="G19" s="4">
        <f>[1]USUARIOS!$BK$200</f>
        <v>3.5221085921274886</v>
      </c>
      <c r="H19" s="4">
        <f>[1]USUARIOS!$BO$200</f>
        <v>3.5643738952330173</v>
      </c>
      <c r="I19" s="4">
        <f>[1]USUARIOS!$BS$200</f>
        <v>3.6071463819758143</v>
      </c>
    </row>
    <row r="20" spans="3:9" ht="24" x14ac:dyDescent="0.25">
      <c r="C20" s="2" t="s">
        <v>0</v>
      </c>
      <c r="D20" s="6">
        <v>0</v>
      </c>
      <c r="E20" s="5">
        <f>E18-E19</f>
        <v>0</v>
      </c>
      <c r="F20" s="4">
        <f>F18-F19</f>
        <v>0</v>
      </c>
      <c r="G20" s="4">
        <f>G18-G19</f>
        <v>0</v>
      </c>
      <c r="H20" s="4">
        <f>H18-H19</f>
        <v>0</v>
      </c>
      <c r="I20" s="4">
        <f>I18-I19</f>
        <v>0</v>
      </c>
    </row>
    <row r="22" spans="3:9" x14ac:dyDescent="0.25">
      <c r="C22" s="53" t="s">
        <v>6</v>
      </c>
      <c r="D22" s="53"/>
      <c r="E22" s="53"/>
      <c r="F22" s="53"/>
      <c r="G22" s="53"/>
      <c r="H22" s="53"/>
      <c r="I22" s="53"/>
    </row>
    <row r="23" spans="3:9" x14ac:dyDescent="0.25">
      <c r="C23" s="54" t="s">
        <v>5</v>
      </c>
      <c r="D23" s="54"/>
      <c r="E23" s="54"/>
      <c r="F23" s="54"/>
      <c r="G23" s="54"/>
      <c r="H23" s="54"/>
      <c r="I23" s="54"/>
    </row>
    <row r="24" spans="3:9" ht="24" x14ac:dyDescent="0.25">
      <c r="C24" s="2" t="s">
        <v>4</v>
      </c>
      <c r="D24" s="2" t="s">
        <v>3</v>
      </c>
      <c r="E24" s="3">
        <v>2020</v>
      </c>
      <c r="F24" s="3">
        <v>2021</v>
      </c>
      <c r="G24" s="3">
        <v>2022</v>
      </c>
      <c r="H24" s="3">
        <v>2023</v>
      </c>
      <c r="I24" s="3">
        <v>2024</v>
      </c>
    </row>
    <row r="25" spans="3:9" ht="24" x14ac:dyDescent="0.25">
      <c r="C25" s="2" t="s">
        <v>2</v>
      </c>
      <c r="D25" s="1">
        <f t="shared" ref="D25:I27" si="0">D18+D11+D4</f>
        <v>28.645419000000004</v>
      </c>
      <c r="E25" s="1">
        <f t="shared" si="0"/>
        <v>28.989164027999998</v>
      </c>
      <c r="F25" s="1">
        <f t="shared" si="0"/>
        <v>29.337033996335997</v>
      </c>
      <c r="G25" s="1">
        <f t="shared" si="0"/>
        <v>29.689078404292033</v>
      </c>
      <c r="H25" s="1">
        <f t="shared" si="0"/>
        <v>30.04534734514354</v>
      </c>
      <c r="I25" s="1">
        <f t="shared" si="0"/>
        <v>30.405891513285258</v>
      </c>
    </row>
    <row r="26" spans="3:9" ht="24" x14ac:dyDescent="0.25">
      <c r="C26" s="2" t="s">
        <v>1</v>
      </c>
      <c r="D26" s="1">
        <f t="shared" si="0"/>
        <v>28.645419000000004</v>
      </c>
      <c r="E26" s="1">
        <f t="shared" si="0"/>
        <v>28.989164027999998</v>
      </c>
      <c r="F26" s="1">
        <f t="shared" si="0"/>
        <v>29.337033996335997</v>
      </c>
      <c r="G26" s="1">
        <f t="shared" si="0"/>
        <v>29.689078404292033</v>
      </c>
      <c r="H26" s="1">
        <f t="shared" si="0"/>
        <v>30.04534734514354</v>
      </c>
      <c r="I26" s="1">
        <f t="shared" si="0"/>
        <v>30.405891513285258</v>
      </c>
    </row>
    <row r="27" spans="3:9" ht="24" x14ac:dyDescent="0.25">
      <c r="C27" s="2" t="s">
        <v>0</v>
      </c>
      <c r="D27" s="1">
        <f t="shared" si="0"/>
        <v>0</v>
      </c>
      <c r="E27" s="1">
        <f t="shared" si="0"/>
        <v>0</v>
      </c>
      <c r="F27" s="1">
        <f t="shared" si="0"/>
        <v>0</v>
      </c>
      <c r="G27" s="1">
        <f t="shared" si="0"/>
        <v>0</v>
      </c>
      <c r="H27" s="1">
        <f t="shared" si="0"/>
        <v>0</v>
      </c>
      <c r="I27" s="1">
        <f t="shared" si="0"/>
        <v>0</v>
      </c>
    </row>
  </sheetData>
  <mergeCells count="8">
    <mergeCell ref="C22:I22"/>
    <mergeCell ref="C23:I23"/>
    <mergeCell ref="C1:I1"/>
    <mergeCell ref="C2:I2"/>
    <mergeCell ref="C8:I8"/>
    <mergeCell ref="C9:I9"/>
    <mergeCell ref="C15:I15"/>
    <mergeCell ref="C16:I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abSelected="1" topLeftCell="A43" workbookViewId="0">
      <selection activeCell="D56" sqref="D56"/>
    </sheetView>
  </sheetViews>
  <sheetFormatPr baseColWidth="10" defaultRowHeight="15" x14ac:dyDescent="0.25"/>
  <cols>
    <col min="2" max="4" width="41.28515625" customWidth="1"/>
    <col min="5" max="5" width="30.28515625" customWidth="1"/>
  </cols>
  <sheetData>
    <row r="1" spans="1:12" ht="15" customHeight="1" x14ac:dyDescent="0.25">
      <c r="A1" s="92"/>
      <c r="B1" s="93"/>
      <c r="C1" s="75" t="s">
        <v>17</v>
      </c>
      <c r="D1" s="76"/>
      <c r="E1" s="76"/>
      <c r="F1" s="76"/>
      <c r="G1" s="76"/>
      <c r="H1" s="76"/>
      <c r="I1" s="76"/>
      <c r="J1" s="76"/>
      <c r="K1" s="76"/>
      <c r="L1" s="77"/>
    </row>
    <row r="2" spans="1:12" x14ac:dyDescent="0.25">
      <c r="A2" s="94"/>
      <c r="B2" s="95"/>
      <c r="C2" s="78"/>
      <c r="D2" s="79"/>
      <c r="E2" s="79"/>
      <c r="F2" s="79"/>
      <c r="G2" s="79"/>
      <c r="H2" s="79"/>
      <c r="I2" s="79"/>
      <c r="J2" s="79"/>
      <c r="K2" s="79"/>
      <c r="L2" s="80"/>
    </row>
    <row r="3" spans="1:12" x14ac:dyDescent="0.25">
      <c r="A3" s="94"/>
      <c r="B3" s="95"/>
      <c r="C3" s="78"/>
      <c r="D3" s="79"/>
      <c r="E3" s="79"/>
      <c r="F3" s="79"/>
      <c r="G3" s="79"/>
      <c r="H3" s="79"/>
      <c r="I3" s="79"/>
      <c r="J3" s="79"/>
      <c r="K3" s="79"/>
      <c r="L3" s="80"/>
    </row>
    <row r="4" spans="1:12" ht="15.75" thickBot="1" x14ac:dyDescent="0.3">
      <c r="A4" s="96"/>
      <c r="B4" s="97"/>
      <c r="C4" s="81"/>
      <c r="D4" s="82"/>
      <c r="E4" s="82"/>
      <c r="F4" s="82"/>
      <c r="G4" s="82"/>
      <c r="H4" s="82"/>
      <c r="I4" s="82"/>
      <c r="J4" s="82"/>
      <c r="K4" s="82"/>
      <c r="L4" s="83"/>
    </row>
    <row r="5" spans="1:12" ht="15.75" thickBot="1" x14ac:dyDescent="0.3">
      <c r="A5" s="98" t="s">
        <v>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100"/>
    </row>
    <row r="6" spans="1:12" ht="15.75" thickBot="1" x14ac:dyDescent="0.3">
      <c r="A6" s="101" t="s">
        <v>10</v>
      </c>
      <c r="B6" s="102"/>
      <c r="C6" s="84" t="s">
        <v>42</v>
      </c>
      <c r="D6" s="86" t="s">
        <v>43</v>
      </c>
      <c r="E6" s="105" t="s">
        <v>11</v>
      </c>
      <c r="F6" s="106"/>
      <c r="G6" s="109" t="s">
        <v>12</v>
      </c>
      <c r="H6" s="110"/>
      <c r="I6" s="110"/>
      <c r="J6" s="110"/>
      <c r="K6" s="110"/>
      <c r="L6" s="111"/>
    </row>
    <row r="7" spans="1:12" ht="15.75" thickBot="1" x14ac:dyDescent="0.3">
      <c r="A7" s="103"/>
      <c r="B7" s="104"/>
      <c r="C7" s="85"/>
      <c r="D7" s="87"/>
      <c r="E7" s="107"/>
      <c r="F7" s="108"/>
      <c r="G7" s="7" t="s">
        <v>13</v>
      </c>
      <c r="H7" s="8">
        <f>2019+1</f>
        <v>2020</v>
      </c>
      <c r="I7" s="8">
        <f>+H7+1</f>
        <v>2021</v>
      </c>
      <c r="J7" s="8">
        <f t="shared" ref="J7:L7" si="0">+I7+1</f>
        <v>2022</v>
      </c>
      <c r="K7" s="8">
        <f t="shared" si="0"/>
        <v>2023</v>
      </c>
      <c r="L7" s="9">
        <f t="shared" si="0"/>
        <v>2024</v>
      </c>
    </row>
    <row r="8" spans="1:12" ht="15.75" thickBot="1" x14ac:dyDescent="0.3">
      <c r="A8" s="88" t="s">
        <v>21</v>
      </c>
      <c r="B8" s="90" t="s">
        <v>26</v>
      </c>
      <c r="C8" s="61" t="s">
        <v>44</v>
      </c>
      <c r="D8" s="61" t="s">
        <v>44</v>
      </c>
      <c r="E8" s="14" t="s">
        <v>14</v>
      </c>
      <c r="F8" s="15" t="s">
        <v>15</v>
      </c>
      <c r="G8" s="16">
        <v>26.663250000000001</v>
      </c>
      <c r="H8" s="17">
        <v>5.6292486244568414</v>
      </c>
      <c r="I8" s="17">
        <v>5.4313637933412</v>
      </c>
      <c r="J8" s="17">
        <v>5.4965401588612943</v>
      </c>
      <c r="K8" s="17">
        <v>5.5624986407676298</v>
      </c>
      <c r="L8" s="18">
        <v>5.6292486244568414</v>
      </c>
    </row>
    <row r="9" spans="1:12" ht="27.75" customHeight="1" thickBot="1" x14ac:dyDescent="0.3">
      <c r="A9" s="89"/>
      <c r="B9" s="91"/>
      <c r="C9" s="62"/>
      <c r="D9" s="62"/>
      <c r="E9" s="19" t="s">
        <v>22</v>
      </c>
      <c r="F9" s="20" t="s">
        <v>15</v>
      </c>
      <c r="G9" s="16">
        <v>26.663250000000001</v>
      </c>
      <c r="H9" s="17">
        <v>5.6292486244568414</v>
      </c>
      <c r="I9" s="17">
        <v>5.4313637933412</v>
      </c>
      <c r="J9" s="17">
        <v>5.4965401588612943</v>
      </c>
      <c r="K9" s="17">
        <v>5.5624986407676298</v>
      </c>
      <c r="L9" s="18">
        <v>5.6292486244568414</v>
      </c>
    </row>
    <row r="10" spans="1:12" ht="15.75" customHeight="1" thickBot="1" x14ac:dyDescent="0.3">
      <c r="A10" s="88" t="s">
        <v>23</v>
      </c>
      <c r="B10" s="90" t="s">
        <v>27</v>
      </c>
      <c r="C10" s="61" t="s">
        <v>44</v>
      </c>
      <c r="D10" s="61" t="s">
        <v>44</v>
      </c>
      <c r="E10" s="14" t="s">
        <v>14</v>
      </c>
      <c r="F10" s="15" t="s">
        <v>15</v>
      </c>
      <c r="G10" s="16">
        <v>26.663250000000001</v>
      </c>
      <c r="H10" s="17">
        <v>5.6292486244568414</v>
      </c>
      <c r="I10" s="17">
        <v>5.4313637933412</v>
      </c>
      <c r="J10" s="17">
        <v>5.4965401588612943</v>
      </c>
      <c r="K10" s="17">
        <v>5.5624986407676298</v>
      </c>
      <c r="L10" s="18">
        <v>5.6292486244568414</v>
      </c>
    </row>
    <row r="11" spans="1:12" ht="21" customHeight="1" thickBot="1" x14ac:dyDescent="0.3">
      <c r="A11" s="89"/>
      <c r="B11" s="91"/>
      <c r="C11" s="62"/>
      <c r="D11" s="62"/>
      <c r="E11" s="19" t="s">
        <v>16</v>
      </c>
      <c r="F11" s="20" t="s">
        <v>15</v>
      </c>
      <c r="G11" s="16">
        <v>26.663250000000001</v>
      </c>
      <c r="H11" s="17">
        <v>5.6292486244568414</v>
      </c>
      <c r="I11" s="17">
        <v>5.4313637933412</v>
      </c>
      <c r="J11" s="17">
        <v>5.4965401588612943</v>
      </c>
      <c r="K11" s="17">
        <v>5.5624986407676298</v>
      </c>
      <c r="L11" s="18">
        <v>5.6292486244568414</v>
      </c>
    </row>
    <row r="12" spans="1:12" ht="15.75" customHeight="1" thickBot="1" x14ac:dyDescent="0.3">
      <c r="A12" s="88" t="s">
        <v>24</v>
      </c>
      <c r="B12" s="90" t="s">
        <v>28</v>
      </c>
      <c r="C12" s="61" t="s">
        <v>44</v>
      </c>
      <c r="D12" s="61" t="s">
        <v>44</v>
      </c>
      <c r="E12" s="14" t="s">
        <v>14</v>
      </c>
      <c r="F12" s="15" t="s">
        <v>15</v>
      </c>
      <c r="G12" s="16">
        <v>26.663250000000001</v>
      </c>
      <c r="H12" s="17">
        <v>5.6292486244568414</v>
      </c>
      <c r="I12" s="17">
        <v>5.4313637933412</v>
      </c>
      <c r="J12" s="17">
        <v>5.4965401588612943</v>
      </c>
      <c r="K12" s="17">
        <v>5.5624986407676298</v>
      </c>
      <c r="L12" s="18">
        <v>5.6292486244568414</v>
      </c>
    </row>
    <row r="13" spans="1:12" ht="23.25" customHeight="1" thickBot="1" x14ac:dyDescent="0.3">
      <c r="A13" s="89"/>
      <c r="B13" s="91"/>
      <c r="C13" s="62"/>
      <c r="D13" s="62"/>
      <c r="E13" s="19" t="s">
        <v>16</v>
      </c>
      <c r="F13" s="20" t="s">
        <v>15</v>
      </c>
      <c r="G13" s="16">
        <v>26.663250000000001</v>
      </c>
      <c r="H13" s="17">
        <v>5.6292486244568414</v>
      </c>
      <c r="I13" s="17">
        <v>5.4313637933412</v>
      </c>
      <c r="J13" s="17">
        <v>5.4965401588612943</v>
      </c>
      <c r="K13" s="17">
        <v>5.5624986407676298</v>
      </c>
      <c r="L13" s="18">
        <v>5.6292486244568414</v>
      </c>
    </row>
    <row r="14" spans="1:12" ht="23.25" customHeight="1" thickBot="1" x14ac:dyDescent="0.3">
      <c r="A14" s="88" t="s">
        <v>25</v>
      </c>
      <c r="B14" s="90" t="s">
        <v>29</v>
      </c>
      <c r="C14" s="61" t="s">
        <v>44</v>
      </c>
      <c r="D14" s="61" t="s">
        <v>44</v>
      </c>
      <c r="E14" s="14" t="s">
        <v>14</v>
      </c>
      <c r="F14" s="15" t="s">
        <v>15</v>
      </c>
      <c r="G14" s="16">
        <v>26.663250000000001</v>
      </c>
      <c r="H14" s="17">
        <v>5.6292486244568414</v>
      </c>
      <c r="I14" s="17">
        <v>5.4313637933412</v>
      </c>
      <c r="J14" s="17">
        <v>5.4965401588612943</v>
      </c>
      <c r="K14" s="17">
        <v>5.5624986407676298</v>
      </c>
      <c r="L14" s="18">
        <v>5.6292486244568414</v>
      </c>
    </row>
    <row r="15" spans="1:12" ht="23.25" customHeight="1" thickBot="1" x14ac:dyDescent="0.3">
      <c r="A15" s="89"/>
      <c r="B15" s="91"/>
      <c r="C15" s="62"/>
      <c r="D15" s="62"/>
      <c r="E15" s="19" t="s">
        <v>16</v>
      </c>
      <c r="F15" s="20" t="s">
        <v>15</v>
      </c>
      <c r="G15" s="16">
        <v>26.663250000000001</v>
      </c>
      <c r="H15" s="17">
        <v>5.6292486244568414</v>
      </c>
      <c r="I15" s="17">
        <v>5.4313637933412</v>
      </c>
      <c r="J15" s="17">
        <v>5.4965401588612943</v>
      </c>
      <c r="K15" s="17">
        <v>5.5624986407676298</v>
      </c>
      <c r="L15" s="18">
        <v>5.6292486244568414</v>
      </c>
    </row>
    <row r="16" spans="1:12" ht="15.75" customHeight="1" thickBot="1" x14ac:dyDescent="0.3">
      <c r="A16" s="88" t="s">
        <v>31</v>
      </c>
      <c r="B16" s="90" t="s">
        <v>30</v>
      </c>
      <c r="C16" s="61" t="s">
        <v>44</v>
      </c>
      <c r="D16" s="61" t="s">
        <v>44</v>
      </c>
      <c r="E16" s="14" t="s">
        <v>14</v>
      </c>
      <c r="F16" s="15" t="s">
        <v>15</v>
      </c>
      <c r="G16" s="16">
        <v>26.663250000000001</v>
      </c>
      <c r="H16" s="17">
        <v>5.6292486244568414</v>
      </c>
      <c r="I16" s="17">
        <v>5.4313637933412</v>
      </c>
      <c r="J16" s="17">
        <v>5.4965401588612943</v>
      </c>
      <c r="K16" s="17">
        <v>5.5624986407676298</v>
      </c>
      <c r="L16" s="18">
        <v>5.6292486244568414</v>
      </c>
    </row>
    <row r="17" spans="1:25" ht="30.75" customHeight="1" thickBot="1" x14ac:dyDescent="0.3">
      <c r="A17" s="89"/>
      <c r="B17" s="91"/>
      <c r="C17" s="62"/>
      <c r="D17" s="62"/>
      <c r="E17" s="27" t="s">
        <v>16</v>
      </c>
      <c r="F17" s="28" t="s">
        <v>15</v>
      </c>
      <c r="G17" s="16">
        <v>26.663250000000001</v>
      </c>
      <c r="H17" s="17">
        <v>5.6292486244568414</v>
      </c>
      <c r="I17" s="17">
        <v>5.4313637933412</v>
      </c>
      <c r="J17" s="17">
        <v>5.4965401588612943</v>
      </c>
      <c r="K17" s="17">
        <v>5.5624986407676298</v>
      </c>
      <c r="L17" s="18">
        <v>5.6292486244568414</v>
      </c>
    </row>
    <row r="18" spans="1:25" ht="15.75" customHeight="1" thickBot="1" x14ac:dyDescent="0.3">
      <c r="A18" s="69" t="s">
        <v>18</v>
      </c>
      <c r="B18" s="70"/>
      <c r="C18" s="70"/>
      <c r="D18" s="71"/>
      <c r="E18" s="21" t="s">
        <v>14</v>
      </c>
      <c r="F18" s="29" t="s">
        <v>15</v>
      </c>
      <c r="G18" s="40">
        <f>G8+G10+G12+G16+G14</f>
        <v>133.31625</v>
      </c>
      <c r="H18" s="41">
        <f t="shared" ref="H18:L19" si="1">H8+H10+H12+H16+H14</f>
        <v>28.146243122284208</v>
      </c>
      <c r="I18" s="26">
        <f t="shared" si="1"/>
        <v>27.156818966705998</v>
      </c>
      <c r="J18" s="26">
        <f t="shared" si="1"/>
        <v>27.482700794306471</v>
      </c>
      <c r="K18" s="26">
        <f t="shared" si="1"/>
        <v>27.812493203838148</v>
      </c>
      <c r="L18" s="42">
        <f t="shared" si="1"/>
        <v>28.146243122284208</v>
      </c>
    </row>
    <row r="19" spans="1:25" ht="15.75" thickBot="1" x14ac:dyDescent="0.3">
      <c r="A19" s="72"/>
      <c r="B19" s="73"/>
      <c r="C19" s="73"/>
      <c r="D19" s="74"/>
      <c r="E19" s="21" t="s">
        <v>16</v>
      </c>
      <c r="F19" s="29" t="s">
        <v>15</v>
      </c>
      <c r="G19" s="40">
        <f>G9+G11+G13+G17+G15</f>
        <v>133.31625</v>
      </c>
      <c r="H19" s="43">
        <f t="shared" si="1"/>
        <v>28.146243122284208</v>
      </c>
      <c r="I19" s="44">
        <f t="shared" si="1"/>
        <v>27.156818966705998</v>
      </c>
      <c r="J19" s="44">
        <f t="shared" si="1"/>
        <v>27.482700794306471</v>
      </c>
      <c r="K19" s="44">
        <f t="shared" si="1"/>
        <v>27.812493203838148</v>
      </c>
      <c r="L19" s="45">
        <f t="shared" si="1"/>
        <v>28.146243122284208</v>
      </c>
    </row>
    <row r="20" spans="1:25" ht="15.75" thickBot="1" x14ac:dyDescent="0.3">
      <c r="A20" s="24"/>
      <c r="B20" s="24"/>
      <c r="C20" s="24"/>
      <c r="D20" s="24"/>
      <c r="E20" s="22"/>
      <c r="F20" s="23"/>
      <c r="G20" s="25"/>
      <c r="H20" s="25"/>
      <c r="I20" s="25"/>
      <c r="J20" s="25"/>
      <c r="K20" s="25"/>
      <c r="L20" s="25"/>
    </row>
    <row r="21" spans="1:25" ht="15.75" thickBot="1" x14ac:dyDescent="0.3">
      <c r="A21" s="98" t="s">
        <v>35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100"/>
    </row>
    <row r="22" spans="1:25" ht="15.75" thickBot="1" x14ac:dyDescent="0.3">
      <c r="A22" s="101" t="s">
        <v>10</v>
      </c>
      <c r="B22" s="112"/>
      <c r="C22" s="84" t="s">
        <v>42</v>
      </c>
      <c r="D22" s="86" t="s">
        <v>43</v>
      </c>
      <c r="E22" s="114" t="s">
        <v>11</v>
      </c>
      <c r="F22" s="106"/>
      <c r="G22" s="117" t="s">
        <v>12</v>
      </c>
      <c r="H22" s="118"/>
      <c r="I22" s="118"/>
      <c r="J22" s="118"/>
      <c r="K22" s="118"/>
      <c r="L22" s="119"/>
    </row>
    <row r="23" spans="1:25" ht="15.75" thickBot="1" x14ac:dyDescent="0.3">
      <c r="A23" s="103"/>
      <c r="B23" s="113"/>
      <c r="C23" s="85"/>
      <c r="D23" s="87"/>
      <c r="E23" s="115"/>
      <c r="F23" s="116"/>
      <c r="G23" s="37" t="s">
        <v>13</v>
      </c>
      <c r="H23" s="38">
        <f>2019+1</f>
        <v>2020</v>
      </c>
      <c r="I23" s="38">
        <f>+H23+1</f>
        <v>2021</v>
      </c>
      <c r="J23" s="38">
        <f t="shared" ref="J23" si="2">+I23+1</f>
        <v>2022</v>
      </c>
      <c r="K23" s="38">
        <f t="shared" ref="K23" si="3">+J23+1</f>
        <v>2023</v>
      </c>
      <c r="L23" s="39">
        <f t="shared" ref="L23" si="4">+K23+1</f>
        <v>2024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5" s="34" customFormat="1" x14ac:dyDescent="0.25">
      <c r="A24" s="88" t="s">
        <v>21</v>
      </c>
      <c r="B24" s="90" t="s">
        <v>32</v>
      </c>
      <c r="C24" s="61" t="s">
        <v>44</v>
      </c>
      <c r="D24" s="61" t="s">
        <v>44</v>
      </c>
      <c r="E24" s="32" t="s">
        <v>14</v>
      </c>
      <c r="F24" s="33" t="s">
        <v>15</v>
      </c>
      <c r="G24" s="46">
        <v>8.3219999999999992</v>
      </c>
      <c r="H24" s="46">
        <v>1.8169274166624698</v>
      </c>
      <c r="I24" s="46">
        <v>1.7530570142372572</v>
      </c>
      <c r="J24" s="46">
        <v>1.7740936984081044</v>
      </c>
      <c r="K24" s="46">
        <v>1.7953828227890019</v>
      </c>
      <c r="L24" s="46">
        <v>1.8169274166624698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spans="1:25" s="34" customFormat="1" ht="15.75" thickBot="1" x14ac:dyDescent="0.3">
      <c r="A25" s="89"/>
      <c r="B25" s="91"/>
      <c r="C25" s="62"/>
      <c r="D25" s="62"/>
      <c r="E25" s="19" t="s">
        <v>22</v>
      </c>
      <c r="F25" s="20" t="s">
        <v>15</v>
      </c>
      <c r="G25" s="47">
        <v>8.3219999999999992</v>
      </c>
      <c r="H25" s="46">
        <v>1.8169274166624698</v>
      </c>
      <c r="I25" s="46">
        <v>1.7530570142372572</v>
      </c>
      <c r="J25" s="46">
        <v>1.7740936984081044</v>
      </c>
      <c r="K25" s="46">
        <v>1.7953828227890019</v>
      </c>
      <c r="L25" s="46">
        <v>1.8169274166624698</v>
      </c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1:25" s="34" customFormat="1" x14ac:dyDescent="0.25">
      <c r="A26" s="88" t="s">
        <v>23</v>
      </c>
      <c r="B26" s="90" t="s">
        <v>33</v>
      </c>
      <c r="C26" s="61" t="s">
        <v>44</v>
      </c>
      <c r="D26" s="61" t="s">
        <v>44</v>
      </c>
      <c r="E26" s="14" t="s">
        <v>14</v>
      </c>
      <c r="F26" s="15" t="s">
        <v>15</v>
      </c>
      <c r="G26" s="47">
        <v>8.3219999999999992</v>
      </c>
      <c r="H26" s="46">
        <v>1.8169274166624698</v>
      </c>
      <c r="I26" s="46">
        <v>1.7530570142372572</v>
      </c>
      <c r="J26" s="46">
        <v>1.7740936984081044</v>
      </c>
      <c r="K26" s="46">
        <v>1.7953828227890019</v>
      </c>
      <c r="L26" s="46">
        <v>1.8169274166624698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1:25" s="34" customFormat="1" ht="15.75" thickBot="1" x14ac:dyDescent="0.3">
      <c r="A27" s="89"/>
      <c r="B27" s="91"/>
      <c r="C27" s="62"/>
      <c r="D27" s="62"/>
      <c r="E27" s="19" t="s">
        <v>16</v>
      </c>
      <c r="F27" s="20" t="s">
        <v>15</v>
      </c>
      <c r="G27" s="47">
        <v>8.3219999999999992</v>
      </c>
      <c r="H27" s="46">
        <v>1.8169274166624698</v>
      </c>
      <c r="I27" s="46">
        <v>1.7530570142372572</v>
      </c>
      <c r="J27" s="46">
        <v>1.7740936984081044</v>
      </c>
      <c r="K27" s="46">
        <v>1.7953828227890019</v>
      </c>
      <c r="L27" s="46">
        <v>1.8169274166624698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5" x14ac:dyDescent="0.25">
      <c r="A28" s="88" t="s">
        <v>24</v>
      </c>
      <c r="B28" s="90" t="s">
        <v>34</v>
      </c>
      <c r="C28" s="61" t="s">
        <v>44</v>
      </c>
      <c r="D28" s="61" t="s">
        <v>44</v>
      </c>
      <c r="E28" s="14" t="s">
        <v>14</v>
      </c>
      <c r="F28" s="15" t="s">
        <v>15</v>
      </c>
      <c r="G28" s="47">
        <v>8.3219999999999992</v>
      </c>
      <c r="H28" s="46">
        <v>1.8169274166624698</v>
      </c>
      <c r="I28" s="46">
        <v>1.7530570142372572</v>
      </c>
      <c r="J28" s="46">
        <v>1.7740936984081044</v>
      </c>
      <c r="K28" s="46">
        <v>1.7953828227890019</v>
      </c>
      <c r="L28" s="46">
        <v>1.8169274166624698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1:25" ht="15.75" thickBot="1" x14ac:dyDescent="0.3">
      <c r="A29" s="89"/>
      <c r="B29" s="91"/>
      <c r="C29" s="62"/>
      <c r="D29" s="62"/>
      <c r="E29" s="19" t="s">
        <v>16</v>
      </c>
      <c r="F29" s="20" t="s">
        <v>15</v>
      </c>
      <c r="G29" s="47">
        <v>8.3219999999999992</v>
      </c>
      <c r="H29" s="46">
        <v>1.8169274166624698</v>
      </c>
      <c r="I29" s="46">
        <v>1.7530570142372572</v>
      </c>
      <c r="J29" s="46">
        <v>1.7740936984081044</v>
      </c>
      <c r="K29" s="46">
        <v>1.7953828227890019</v>
      </c>
      <c r="L29" s="46">
        <v>1.8169274166624698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ht="15.75" customHeight="1" x14ac:dyDescent="0.25">
      <c r="A30" s="88" t="s">
        <v>25</v>
      </c>
      <c r="B30" s="90" t="s">
        <v>36</v>
      </c>
      <c r="C30" s="61" t="s">
        <v>44</v>
      </c>
      <c r="D30" s="61" t="s">
        <v>44</v>
      </c>
      <c r="E30" s="14" t="s">
        <v>14</v>
      </c>
      <c r="F30" s="15" t="s">
        <v>15</v>
      </c>
      <c r="G30" s="47">
        <v>8.3219999999999992</v>
      </c>
      <c r="H30" s="46">
        <v>1.8169274166624698</v>
      </c>
      <c r="I30" s="46">
        <v>1.7530570142372572</v>
      </c>
      <c r="J30" s="46">
        <v>1.7740936984081044</v>
      </c>
      <c r="K30" s="46">
        <v>1.7953828227890019</v>
      </c>
      <c r="L30" s="46">
        <v>1.8169274166624698</v>
      </c>
    </row>
    <row r="31" spans="1:25" ht="15.75" thickBot="1" x14ac:dyDescent="0.3">
      <c r="A31" s="89"/>
      <c r="B31" s="91"/>
      <c r="C31" s="62"/>
      <c r="D31" s="62"/>
      <c r="E31" s="19" t="s">
        <v>16</v>
      </c>
      <c r="F31" s="20" t="s">
        <v>15</v>
      </c>
      <c r="G31" s="47">
        <v>8.3219999999999992</v>
      </c>
      <c r="H31" s="46">
        <v>1.8169274166624698</v>
      </c>
      <c r="I31" s="46">
        <v>1.7530570142372572</v>
      </c>
      <c r="J31" s="46">
        <v>1.7740936984081044</v>
      </c>
      <c r="K31" s="46">
        <v>1.7953828227890019</v>
      </c>
      <c r="L31" s="46">
        <v>1.8169274166624698</v>
      </c>
    </row>
    <row r="32" spans="1:25" x14ac:dyDescent="0.25">
      <c r="A32" s="88" t="s">
        <v>31</v>
      </c>
      <c r="B32" s="90" t="s">
        <v>37</v>
      </c>
      <c r="C32" s="61" t="s">
        <v>44</v>
      </c>
      <c r="D32" s="61" t="s">
        <v>44</v>
      </c>
      <c r="E32" s="14" t="s">
        <v>14</v>
      </c>
      <c r="F32" s="15" t="s">
        <v>15</v>
      </c>
      <c r="G32" s="47">
        <v>8.3219999999999992</v>
      </c>
      <c r="H32" s="46">
        <v>1.8169274166624698</v>
      </c>
      <c r="I32" s="46">
        <v>1.7530570142372572</v>
      </c>
      <c r="J32" s="46">
        <v>1.7740936984081044</v>
      </c>
      <c r="K32" s="46">
        <v>1.7953828227890019</v>
      </c>
      <c r="L32" s="46">
        <v>1.8169274166624698</v>
      </c>
    </row>
    <row r="33" spans="1:12" ht="15.75" thickBot="1" x14ac:dyDescent="0.3">
      <c r="A33" s="89"/>
      <c r="B33" s="91"/>
      <c r="C33" s="62"/>
      <c r="D33" s="62"/>
      <c r="E33" s="19" t="s">
        <v>16</v>
      </c>
      <c r="F33" s="20" t="s">
        <v>15</v>
      </c>
      <c r="G33" s="47">
        <v>8.3219999999999992</v>
      </c>
      <c r="H33" s="46">
        <v>1.8169274166624698</v>
      </c>
      <c r="I33" s="46">
        <v>1.7530570142372572</v>
      </c>
      <c r="J33" s="46">
        <v>1.7740936984081044</v>
      </c>
      <c r="K33" s="46">
        <v>1.7953828227890019</v>
      </c>
      <c r="L33" s="46">
        <v>1.8169274166624698</v>
      </c>
    </row>
    <row r="34" spans="1:12" x14ac:dyDescent="0.25">
      <c r="A34" s="88" t="s">
        <v>38</v>
      </c>
      <c r="B34" s="90" t="s">
        <v>39</v>
      </c>
      <c r="C34" s="61" t="s">
        <v>44</v>
      </c>
      <c r="D34" s="61" t="s">
        <v>44</v>
      </c>
      <c r="E34" s="14" t="s">
        <v>14</v>
      </c>
      <c r="F34" s="15" t="s">
        <v>15</v>
      </c>
      <c r="G34" s="47">
        <v>8.3219999999999992</v>
      </c>
      <c r="H34" s="46">
        <v>1.8169274166624698</v>
      </c>
      <c r="I34" s="46">
        <v>1.7530570142372572</v>
      </c>
      <c r="J34" s="46">
        <v>1.7740936984081044</v>
      </c>
      <c r="K34" s="46">
        <v>1.7953828227890019</v>
      </c>
      <c r="L34" s="46">
        <v>1.8169274166624698</v>
      </c>
    </row>
    <row r="35" spans="1:12" ht="15.75" thickBot="1" x14ac:dyDescent="0.3">
      <c r="A35" s="89"/>
      <c r="B35" s="91"/>
      <c r="C35" s="62"/>
      <c r="D35" s="62"/>
      <c r="E35" s="19" t="s">
        <v>16</v>
      </c>
      <c r="F35" s="20" t="s">
        <v>15</v>
      </c>
      <c r="G35" s="47">
        <v>8.3219999999999992</v>
      </c>
      <c r="H35" s="46">
        <v>1.8169274166624698</v>
      </c>
      <c r="I35" s="46">
        <v>1.7530570142372572</v>
      </c>
      <c r="J35" s="46">
        <v>1.7740936984081044</v>
      </c>
      <c r="K35" s="46">
        <v>1.7953828227890019</v>
      </c>
      <c r="L35" s="46">
        <v>1.8169274166624698</v>
      </c>
    </row>
    <row r="36" spans="1:12" ht="15.75" customHeight="1" x14ac:dyDescent="0.25">
      <c r="A36" s="88" t="s">
        <v>40</v>
      </c>
      <c r="B36" s="90" t="s">
        <v>41</v>
      </c>
      <c r="C36" s="61" t="s">
        <v>44</v>
      </c>
      <c r="D36" s="61" t="s">
        <v>44</v>
      </c>
      <c r="E36" s="14" t="s">
        <v>14</v>
      </c>
      <c r="F36" s="15" t="s">
        <v>15</v>
      </c>
      <c r="G36" s="47">
        <v>8.3219999999999992</v>
      </c>
      <c r="H36" s="46">
        <v>1.8169274166624698</v>
      </c>
      <c r="I36" s="46">
        <v>1.7530570142372572</v>
      </c>
      <c r="J36" s="46">
        <v>1.7740936984081044</v>
      </c>
      <c r="K36" s="46">
        <v>1.7953828227890019</v>
      </c>
      <c r="L36" s="46">
        <v>1.8169274166624698</v>
      </c>
    </row>
    <row r="37" spans="1:12" ht="15.75" thickBot="1" x14ac:dyDescent="0.3">
      <c r="A37" s="89"/>
      <c r="B37" s="91"/>
      <c r="C37" s="62"/>
      <c r="D37" s="62"/>
      <c r="E37" s="19" t="s">
        <v>16</v>
      </c>
      <c r="F37" s="20" t="s">
        <v>15</v>
      </c>
      <c r="G37" s="47">
        <v>8.3219999999999992</v>
      </c>
      <c r="H37" s="46">
        <v>1.8169274166624698</v>
      </c>
      <c r="I37" s="46">
        <v>1.7530570142372572</v>
      </c>
      <c r="J37" s="46">
        <v>1.7740936984081044</v>
      </c>
      <c r="K37" s="46">
        <v>1.7953828227890019</v>
      </c>
      <c r="L37" s="46">
        <v>1.8169274166624698</v>
      </c>
    </row>
    <row r="38" spans="1:12" ht="15.75" customHeight="1" thickBot="1" x14ac:dyDescent="0.3">
      <c r="A38" s="63" t="s">
        <v>19</v>
      </c>
      <c r="B38" s="64"/>
      <c r="C38" s="64"/>
      <c r="D38" s="65"/>
      <c r="E38" s="10" t="s">
        <v>14</v>
      </c>
      <c r="F38" s="11" t="s">
        <v>15</v>
      </c>
      <c r="G38" s="31">
        <f>+G24+G26+G28+G30+G32+G34+G36</f>
        <v>58.254000000000005</v>
      </c>
      <c r="H38" s="31">
        <f t="shared" ref="H38:L39" si="5">+H24+H26+H28+H30+H32+H34+H36</f>
        <v>12.718491916637289</v>
      </c>
      <c r="I38" s="31">
        <f t="shared" si="5"/>
        <v>12.271399099660799</v>
      </c>
      <c r="J38" s="31">
        <f t="shared" si="5"/>
        <v>12.418655888856733</v>
      </c>
      <c r="K38" s="31">
        <f t="shared" si="5"/>
        <v>12.567679759523012</v>
      </c>
      <c r="L38" s="31">
        <f t="shared" si="5"/>
        <v>12.718491916637289</v>
      </c>
    </row>
    <row r="39" spans="1:12" ht="30.75" customHeight="1" thickBot="1" x14ac:dyDescent="0.3">
      <c r="A39" s="66"/>
      <c r="B39" s="67"/>
      <c r="C39" s="67"/>
      <c r="D39" s="68"/>
      <c r="E39" s="12" t="s">
        <v>16</v>
      </c>
      <c r="F39" s="30" t="s">
        <v>15</v>
      </c>
      <c r="G39" s="31">
        <f>+G25+G27+G29+G31+G33+G35+G37</f>
        <v>58.254000000000005</v>
      </c>
      <c r="H39" s="31">
        <f t="shared" si="5"/>
        <v>12.718491916637289</v>
      </c>
      <c r="I39" s="31">
        <f t="shared" si="5"/>
        <v>12.271399099660799</v>
      </c>
      <c r="J39" s="31">
        <f t="shared" si="5"/>
        <v>12.418655888856733</v>
      </c>
      <c r="K39" s="31">
        <f t="shared" si="5"/>
        <v>12.567679759523012</v>
      </c>
      <c r="L39" s="31">
        <f t="shared" si="5"/>
        <v>12.718491916637289</v>
      </c>
    </row>
    <row r="41" spans="1:12" ht="15.75" thickBot="1" x14ac:dyDescent="0.3"/>
    <row r="42" spans="1:12" ht="15.75" thickBot="1" x14ac:dyDescent="0.3">
      <c r="A42" s="98" t="s">
        <v>7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100"/>
    </row>
    <row r="43" spans="1:12" ht="15.75" thickBot="1" x14ac:dyDescent="0.3">
      <c r="A43" s="101" t="s">
        <v>10</v>
      </c>
      <c r="B43" s="102"/>
      <c r="C43" s="84" t="s">
        <v>42</v>
      </c>
      <c r="D43" s="86" t="s">
        <v>43</v>
      </c>
      <c r="E43" s="105" t="s">
        <v>11</v>
      </c>
      <c r="F43" s="106"/>
      <c r="G43" s="109" t="s">
        <v>12</v>
      </c>
      <c r="H43" s="110"/>
      <c r="I43" s="110"/>
      <c r="J43" s="110"/>
      <c r="K43" s="110"/>
      <c r="L43" s="111"/>
    </row>
    <row r="44" spans="1:12" ht="15.75" thickBot="1" x14ac:dyDescent="0.3">
      <c r="A44" s="120"/>
      <c r="B44" s="121"/>
      <c r="C44" s="85"/>
      <c r="D44" s="87"/>
      <c r="E44" s="122"/>
      <c r="F44" s="123"/>
      <c r="G44" s="7" t="s">
        <v>13</v>
      </c>
      <c r="H44" s="8">
        <f>2019+1</f>
        <v>2020</v>
      </c>
      <c r="I44" s="8">
        <f>+H44+1</f>
        <v>2021</v>
      </c>
      <c r="J44" s="8">
        <f t="shared" ref="J44" si="6">+I44+1</f>
        <v>2022</v>
      </c>
      <c r="K44" s="8">
        <f t="shared" ref="K44" si="7">+J44+1</f>
        <v>2023</v>
      </c>
      <c r="L44" s="9">
        <f t="shared" ref="L44" si="8">+K44+1</f>
        <v>2024</v>
      </c>
    </row>
    <row r="45" spans="1:12" x14ac:dyDescent="0.25">
      <c r="A45" s="63" t="s">
        <v>20</v>
      </c>
      <c r="B45" s="64"/>
      <c r="C45" s="61" t="s">
        <v>44</v>
      </c>
      <c r="D45" s="61" t="s">
        <v>44</v>
      </c>
      <c r="E45" s="10" t="s">
        <v>14</v>
      </c>
      <c r="F45" s="11" t="s">
        <v>15</v>
      </c>
      <c r="G45" s="48">
        <v>53.837134999999996</v>
      </c>
      <c r="H45" s="4">
        <v>9.8844979859999995</v>
      </c>
      <c r="I45" s="4">
        <v>10.003111961832001</v>
      </c>
      <c r="J45" s="4">
        <v>10.123149305373984</v>
      </c>
      <c r="K45" s="4">
        <v>10.244627097038473</v>
      </c>
      <c r="L45" s="49">
        <v>10.367562622202934</v>
      </c>
    </row>
    <row r="46" spans="1:12" ht="15.75" thickBot="1" x14ac:dyDescent="0.3">
      <c r="A46" s="66"/>
      <c r="B46" s="67"/>
      <c r="C46" s="62"/>
      <c r="D46" s="62"/>
      <c r="E46" s="12" t="s">
        <v>16</v>
      </c>
      <c r="F46" s="30" t="s">
        <v>15</v>
      </c>
      <c r="G46" s="50">
        <v>53.837134999999996</v>
      </c>
      <c r="H46" s="51">
        <v>9.8844979859999995</v>
      </c>
      <c r="I46" s="51">
        <v>10.003111961832001</v>
      </c>
      <c r="J46" s="51">
        <v>10.123149305373984</v>
      </c>
      <c r="K46" s="51">
        <v>10.244627097038473</v>
      </c>
      <c r="L46" s="52">
        <v>10.367562622202934</v>
      </c>
    </row>
    <row r="48" spans="1:12" ht="15.75" thickBot="1" x14ac:dyDescent="0.3"/>
    <row r="49" spans="1:12" ht="15.75" thickBot="1" x14ac:dyDescent="0.3">
      <c r="A49" s="98" t="s">
        <v>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100"/>
    </row>
    <row r="50" spans="1:12" ht="15.75" customHeight="1" thickBot="1" x14ac:dyDescent="0.3">
      <c r="A50" s="124" t="s">
        <v>10</v>
      </c>
      <c r="B50" s="125"/>
      <c r="C50" s="125"/>
      <c r="D50" s="126"/>
      <c r="E50" s="105" t="s">
        <v>11</v>
      </c>
      <c r="F50" s="106"/>
      <c r="G50" s="109" t="s">
        <v>12</v>
      </c>
      <c r="H50" s="110"/>
      <c r="I50" s="110"/>
      <c r="J50" s="110"/>
      <c r="K50" s="110"/>
      <c r="L50" s="111"/>
    </row>
    <row r="51" spans="1:12" ht="15.75" thickBot="1" x14ac:dyDescent="0.3">
      <c r="A51" s="127"/>
      <c r="B51" s="128"/>
      <c r="C51" s="128"/>
      <c r="D51" s="129"/>
      <c r="E51" s="122"/>
      <c r="F51" s="116"/>
      <c r="G51" s="7" t="s">
        <v>13</v>
      </c>
      <c r="H51" s="8">
        <f>2019+1</f>
        <v>2020</v>
      </c>
      <c r="I51" s="8">
        <f>+H51+1</f>
        <v>2021</v>
      </c>
      <c r="J51" s="8">
        <f t="shared" ref="J51" si="9">+I51+1</f>
        <v>2022</v>
      </c>
      <c r="K51" s="8">
        <f t="shared" ref="K51" si="10">+J51+1</f>
        <v>2023</v>
      </c>
      <c r="L51" s="9">
        <f t="shared" ref="L51" si="11">+K51+1</f>
        <v>2024</v>
      </c>
    </row>
    <row r="52" spans="1:12" ht="15" customHeight="1" x14ac:dyDescent="0.25">
      <c r="A52" s="63" t="s">
        <v>6</v>
      </c>
      <c r="B52" s="64"/>
      <c r="C52" s="64"/>
      <c r="D52" s="65"/>
      <c r="E52" s="10" t="s">
        <v>14</v>
      </c>
      <c r="F52" s="11" t="s">
        <v>15</v>
      </c>
      <c r="G52" s="1">
        <f>G45+G38+G18</f>
        <v>245.407385</v>
      </c>
      <c r="H52" s="1">
        <f t="shared" ref="H52:L53" si="12">H45+H38+H18</f>
        <v>50.749233024921494</v>
      </c>
      <c r="I52" s="1">
        <f t="shared" si="12"/>
        <v>49.431330028198801</v>
      </c>
      <c r="J52" s="1">
        <f t="shared" si="12"/>
        <v>50.024505988537186</v>
      </c>
      <c r="K52" s="1">
        <f t="shared" si="12"/>
        <v>50.624800060399636</v>
      </c>
      <c r="L52" s="1">
        <f t="shared" si="12"/>
        <v>51.232297661124434</v>
      </c>
    </row>
    <row r="53" spans="1:12" ht="15.75" thickBot="1" x14ac:dyDescent="0.3">
      <c r="A53" s="66"/>
      <c r="B53" s="67"/>
      <c r="C53" s="67"/>
      <c r="D53" s="68"/>
      <c r="E53" s="12" t="s">
        <v>16</v>
      </c>
      <c r="F53" s="13" t="s">
        <v>15</v>
      </c>
      <c r="G53" s="1">
        <f>G46+G39+G19</f>
        <v>245.407385</v>
      </c>
      <c r="H53" s="1">
        <f t="shared" si="12"/>
        <v>50.749233024921494</v>
      </c>
      <c r="I53" s="1">
        <f t="shared" si="12"/>
        <v>49.431330028198801</v>
      </c>
      <c r="J53" s="1">
        <f t="shared" si="12"/>
        <v>50.024505988537186</v>
      </c>
      <c r="K53" s="1">
        <f t="shared" si="12"/>
        <v>50.624800060399636</v>
      </c>
      <c r="L53" s="1">
        <f t="shared" si="12"/>
        <v>51.232297661124434</v>
      </c>
    </row>
  </sheetData>
  <mergeCells count="78">
    <mergeCell ref="A52:D53"/>
    <mergeCell ref="A50:D51"/>
    <mergeCell ref="E50:F51"/>
    <mergeCell ref="G50:L50"/>
    <mergeCell ref="A42:L42"/>
    <mergeCell ref="A43:B44"/>
    <mergeCell ref="E43:F44"/>
    <mergeCell ref="G43:L43"/>
    <mergeCell ref="A45:B46"/>
    <mergeCell ref="A49:L49"/>
    <mergeCell ref="C43:C44"/>
    <mergeCell ref="D43:D44"/>
    <mergeCell ref="C45:C46"/>
    <mergeCell ref="D45:D46"/>
    <mergeCell ref="A5:L5"/>
    <mergeCell ref="A6:B7"/>
    <mergeCell ref="E6:F7"/>
    <mergeCell ref="G6:L6"/>
    <mergeCell ref="A22:B23"/>
    <mergeCell ref="E22:F23"/>
    <mergeCell ref="G22:L22"/>
    <mergeCell ref="A12:A13"/>
    <mergeCell ref="B12:B13"/>
    <mergeCell ref="A16:A17"/>
    <mergeCell ref="B16:B17"/>
    <mergeCell ref="B14:B15"/>
    <mergeCell ref="A21:L21"/>
    <mergeCell ref="A14:A15"/>
    <mergeCell ref="B8:B9"/>
    <mergeCell ref="A10:A11"/>
    <mergeCell ref="B10:B11"/>
    <mergeCell ref="C6:C7"/>
    <mergeCell ref="D6:D7"/>
    <mergeCell ref="C8:C9"/>
    <mergeCell ref="D8:D9"/>
    <mergeCell ref="C10:C11"/>
    <mergeCell ref="D10:D11"/>
    <mergeCell ref="B26:B27"/>
    <mergeCell ref="A36:A37"/>
    <mergeCell ref="B36:B37"/>
    <mergeCell ref="A28:A29"/>
    <mergeCell ref="B28:B29"/>
    <mergeCell ref="A30:A31"/>
    <mergeCell ref="B30:B31"/>
    <mergeCell ref="A32:A33"/>
    <mergeCell ref="B32:B33"/>
    <mergeCell ref="A34:A35"/>
    <mergeCell ref="B34:B35"/>
    <mergeCell ref="A18:D19"/>
    <mergeCell ref="C1:L4"/>
    <mergeCell ref="C22:C23"/>
    <mergeCell ref="D22:D23"/>
    <mergeCell ref="C24:C25"/>
    <mergeCell ref="D24:D25"/>
    <mergeCell ref="C12:C13"/>
    <mergeCell ref="D12:D13"/>
    <mergeCell ref="C14:C15"/>
    <mergeCell ref="D14:D15"/>
    <mergeCell ref="C16:C17"/>
    <mergeCell ref="D16:D17"/>
    <mergeCell ref="A24:A25"/>
    <mergeCell ref="B24:B25"/>
    <mergeCell ref="A1:B4"/>
    <mergeCell ref="A8:A9"/>
    <mergeCell ref="C26:C27"/>
    <mergeCell ref="D26:D27"/>
    <mergeCell ref="C28:C29"/>
    <mergeCell ref="D28:D29"/>
    <mergeCell ref="C30:C31"/>
    <mergeCell ref="D30:D31"/>
    <mergeCell ref="C32:C33"/>
    <mergeCell ref="D32:D33"/>
    <mergeCell ref="C34:C35"/>
    <mergeCell ref="D34:D35"/>
    <mergeCell ref="C36:C37"/>
    <mergeCell ref="D36:D37"/>
    <mergeCell ref="A38:D39"/>
    <mergeCell ref="A26:A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USUARIOS DOMESTICOS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Toño Alvarez</dc:creator>
  <cp:lastModifiedBy>Toño Alvarez</cp:lastModifiedBy>
  <dcterms:created xsi:type="dcterms:W3CDTF">2020-08-12T00:47:35Z</dcterms:created>
  <dcterms:modified xsi:type="dcterms:W3CDTF">2020-09-15T22:41:57Z</dcterms:modified>
</cp:coreProperties>
</file>